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Ladislav Ondrušek\Desktop\Zoznam ONDRUŠEK NOTEBOOK (Ondrušek)\2. Zákazky  2013\Hyza fondy 2023\PD Bačala\"/>
    </mc:Choice>
  </mc:AlternateContent>
  <bookViews>
    <workbookView xWindow="0" yWindow="0" windowWidth="0" windowHeight="0"/>
  </bookViews>
  <sheets>
    <sheet name="Rekapitulácia stavby" sheetId="1" r:id="rId1"/>
    <sheet name="PA05-2752024 - Bačala - R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'PA05-2752024 - Bačala - R...'!$C$113:$K$126</definedName>
    <definedName name="_xlnm.Print_Area" localSheetId="1">'PA05-2752024 - Bačala - R...'!$C$4:$J$76,'PA05-2752024 - Bačala - R...'!$C$82:$J$97,'PA05-2752024 - Bačala - R...'!$C$103:$J$126</definedName>
    <definedName name="_xlnm.Print_Titles" localSheetId="1">'PA05-2752024 - Bačala - R...'!$113:$113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26"/>
  <c r="BH126"/>
  <c r="BG126"/>
  <c r="BE126"/>
  <c r="T126"/>
  <c r="R126"/>
  <c r="P126"/>
  <c r="BI125"/>
  <c r="BH125"/>
  <c r="BG125"/>
  <c r="BE125"/>
  <c r="T125"/>
  <c r="R125"/>
  <c r="P125"/>
  <c r="BI121"/>
  <c r="BH121"/>
  <c r="BG121"/>
  <c r="BE121"/>
  <c r="T121"/>
  <c r="R121"/>
  <c r="P121"/>
  <c r="BI117"/>
  <c r="BH117"/>
  <c r="BG117"/>
  <c r="BE117"/>
  <c r="T117"/>
  <c r="R117"/>
  <c r="P117"/>
  <c r="J110"/>
  <c r="F110"/>
  <c r="F108"/>
  <c r="E106"/>
  <c r="J89"/>
  <c r="F89"/>
  <c r="F87"/>
  <c r="E85"/>
  <c r="J22"/>
  <c r="E22"/>
  <c r="J111"/>
  <c r="J21"/>
  <c r="J16"/>
  <c r="E16"/>
  <c r="F111"/>
  <c r="J15"/>
  <c r="J10"/>
  <c r="J108"/>
  <c i="1" r="L90"/>
  <c r="AM90"/>
  <c r="AM89"/>
  <c r="L89"/>
  <c r="AM87"/>
  <c r="L87"/>
  <c r="L85"/>
  <c r="L84"/>
  <c i="2" r="BK125"/>
  <c r="F34"/>
  <c i="1" r="BC95"/>
  <c r="BC94"/>
  <c r="W32"/>
  <c i="2" r="BK121"/>
  <c r="F33"/>
  <c r="BK126"/>
  <c r="J117"/>
  <c r="J121"/>
  <c r="J31"/>
  <c r="J125"/>
  <c r="F35"/>
  <c r="BK117"/>
  <c r="F31"/>
  <c r="J126"/>
  <c i="1" r="AS94"/>
  <c i="2" l="1" r="BK116"/>
  <c r="BK115"/>
  <c r="J115"/>
  <c r="J95"/>
  <c r="P116"/>
  <c r="P115"/>
  <c r="P114"/>
  <c i="1" r="AU95"/>
  <c i="2" r="R116"/>
  <c r="R115"/>
  <c r="R114"/>
  <c r="T116"/>
  <c r="T115"/>
  <c r="T114"/>
  <c i="1" r="AV95"/>
  <c i="2" r="J87"/>
  <c r="F90"/>
  <c r="J90"/>
  <c r="BF117"/>
  <c r="BF121"/>
  <c r="BF125"/>
  <c r="BF126"/>
  <c i="1" r="AZ95"/>
  <c r="BB95"/>
  <c r="BD95"/>
  <c r="AU94"/>
  <c r="AY94"/>
  <c r="AZ94"/>
  <c r="W29"/>
  <c r="BB94"/>
  <c r="W31"/>
  <c r="BD94"/>
  <c r="W33"/>
  <c i="2" l="1" r="BK114"/>
  <c r="J114"/>
  <c r="J94"/>
  <c r="J116"/>
  <c r="J96"/>
  <c i="1" r="AV94"/>
  <c r="AK29"/>
  <c i="2" r="F32"/>
  <c i="1" r="BA95"/>
  <c r="BA94"/>
  <c r="W30"/>
  <c r="AX94"/>
  <c i="2" r="J32"/>
  <c i="1" r="AW95"/>
  <c r="AT95"/>
  <c i="2" l="1" r="J28"/>
  <c i="1" r="AG95"/>
  <c r="AG94"/>
  <c r="AK26"/>
  <c r="AW94"/>
  <c r="AK30"/>
  <c r="AK35"/>
  <c i="2" l="1" r="J37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<sst xmlns="http://schemas.openxmlformats.org/spreadsheetml/2006/main">
  <si>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</si>
  <si>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</si>
  <si>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</si>
  <si>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</si>
  <si>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{fa04515b-f645-4111-a801-c86b4ffb7850}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</si>
  <si>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</si>
  <si>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</si>
  <si>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</si>
  <si>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</si>
  <si>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</si>
  <si>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</si>
  <si>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</si>
  <si>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</si>
  <si>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PA05-2752024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</si>
  <si>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</si>
  <si>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</si>
  <si>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Bačala - Rekonštrukcia stien - h.č. 3,6,8</t>
  </si>
  <si>
    <t>JKSO:</t>
  </si>
  <si>
    <t>KS:</t>
  </si>
  <si>
    <t>Miesto:</t>
  </si>
  <si>
    <t>Bačala</t>
  </si>
  <si>
    <t>Dátum:</t>
  </si>
  <si>
    <t>27. 5. 2024</t>
  </si>
  <si>
    <t>Objednávateľ:</t>
  </si>
  <si>
    <t>IČO:</t>
  </si>
  <si>
    <t>Farma HYZA a.s.</t>
  </si>
  <si>
    <t>IČ DPH:</t>
  </si>
  <si>
    <t>Zhotoviteľ:</t>
  </si>
  <si>
    <t>Vyplň údaj</t>
  </si>
  <si>
    <t>Projektant:</t>
  </si>
  <si>
    <t>Ing. Peter Antal</t>
  </si>
  <si>
    <t>True</t>
  </si>
  <si>
    <t>Spracovateľ:</t>
  </si>
  <si>
    <t xml:space="preserve"> 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</si>
  <si>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</si>
  <si>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</si>
  <si>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</si>
  <si>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</si>
  <si>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</si>
  <si>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</si>
  <si>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</si>
  <si>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</si>
  <si>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</si>
  <si>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</si>
  <si>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</si>
  <si>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</si>
  <si>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</si>
  <si>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</si>
  <si>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</si>
  <si>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</si>
  <si>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</si>
  <si>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</si>
  <si>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</si>
  <si>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</si>
  <si>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</si>
  <si>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</si>
  <si>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</si>
  <si>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</si>
  <si>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</si>
  <si>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</si>
  <si>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</si>
  <si>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</si>
  <si>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</si>
  <si>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</si>
  <si>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</si>
  <si>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</si>
  <si>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</si>
  <si>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</si>
  <si>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</si>
  <si>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</si>
  <si>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</si>
  <si>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</si>
  <si>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</si>
  <si>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</si>
  <si>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</si>
  <si>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</si>
  <si>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</si>
  <si>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</si>
  <si>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</si>
  <si>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</si>
  <si>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</si>
  <si>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</si>
  <si>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</si>
  <si>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</si>
  <si>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</si>
  <si>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</si>
  <si>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</si>
  <si>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</si>
  <si>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PSV - Práce a dodávky PSV</t>
  </si>
  <si>
    <t xml:space="preserve">    767 - Konštrukcie doplnkové kovové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</si>
  <si>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</si>
  <si>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</si>
  <si>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</si>
  <si>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</si>
  <si>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</si>
  <si>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</si>
  <si>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</si>
  <si>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</si>
  <si>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</si>
  <si>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</si>
  <si>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</si>
  <si>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</si>
  <si>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PSV</t>
  </si>
  <si>
    <t>Práce a dodávky PSV</t>
  </si>
  <si>
    <t>2</t>
  </si>
  <si>
    <t>ROZPOCET</t>
  </si>
  <si>
    <t>767</t>
  </si>
  <si>
    <t>Konštrukcie doplnkové kovové</t>
  </si>
  <si>
    <t>32</t>
  </si>
  <si>
    <t>K</t>
  </si>
  <si>
    <t>767131101.S</t>
  </si>
  <si>
    <t>Rošt z oceľových profilov hr. 1 mm pre priečky výšky do 3500 mm, rozpätie 1250 mm</t>
  </si>
  <si>
    <t>m2</t>
  </si>
  <si>
    <t>16</t>
  </si>
  <si>
    <t>-620441191</t>
  </si>
  <si>
    <t>VV</t>
  </si>
  <si>
    <t>103*3*2*3</t>
  </si>
  <si>
    <t>12*3*2*3</t>
  </si>
  <si>
    <t>Súčet</t>
  </si>
  <si>
    <t>4</t>
  </si>
  <si>
    <t>29</t>
  </si>
  <si>
    <t>767411101.S</t>
  </si>
  <si>
    <t>Montáž opláštenia sendvičovými stenovými panelmi s viditeľným spojom na OK, hrúbky do 100 mm</t>
  </si>
  <si>
    <t>-1002239327</t>
  </si>
  <si>
    <t>30</t>
  </si>
  <si>
    <t>M</t>
  </si>
  <si>
    <t>553250002100.S</t>
  </si>
  <si>
    <t>Panel sendvičový z tvrdej polyuretánovej peny PIR stenový štandardný oceľový plášť š. 1100 mm hr. jadra 40 mm</t>
  </si>
  <si>
    <t>-1643268823</t>
  </si>
  <si>
    <t>31</t>
  </si>
  <si>
    <t>998767101.S</t>
  </si>
  <si>
    <t>Presun hmôt pre kovové stavebné doplnkové konštrukcie v objektoch výšky do 6 m</t>
  </si>
  <si>
    <t>t</t>
  </si>
  <si>
    <t>265192251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</si>
</sst>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12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7" fillId="0" borderId="0" xfId="0" applyNumberFormat="1" applyFont="1" applyAlignment="1">
      <alignment horizontal="left" vertical="center"/>
    </xf>
    <xf numFmtId="0" fontId="17" fillId="0" borderId="0" xfId="0" applyFont="1" applyAlignment="1">
      <alignment vertical="center"/>
    </xf>
    <xf numFmtId="4" fontId="18" fillId="0" borderId="0" xfId="0" applyNumberFormat="1" applyFont="1" applyAlignment="1">
      <alignment vertical="center"/>
    </xf>
    <xf numFmtId="0" fontId="17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3" fillId="5" borderId="6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3" fillId="5" borderId="7" xfId="0" applyFont="1" applyFill="1" applyBorder="1" applyAlignment="1">
      <alignment horizontal="center" vertical="center"/>
    </xf>
    <xf numFmtId="0" fontId="23" fillId="5" borderId="7" xfId="0" applyFont="1" applyFill="1" applyBorder="1" applyAlignment="1">
      <alignment horizontal="right" vertical="center"/>
    </xf>
    <xf numFmtId="0" fontId="23" fillId="5" borderId="8" xfId="0" applyFont="1" applyFill="1" applyBorder="1" applyAlignment="1">
      <alignment horizontal="left" vertical="center"/>
    </xf>
    <xf numFmtId="0" fontId="23" fillId="5" borderId="0" xfId="0" applyFont="1" applyFill="1" applyAlignment="1">
      <alignment horizontal="center" vertical="center"/>
    </xf>
    <xf numFmtId="0" fontId="24" fillId="0" borderId="16" xfId="0" applyFont="1" applyBorder="1" applyAlignment="1">
      <alignment horizontal="center" vertical="center" wrapText="1"/>
    </xf>
    <xf numFmtId="0" fontId="24" fillId="0" borderId="17" xfId="0" applyFont="1" applyBorder="1" applyAlignment="1">
      <alignment horizontal="center" vertical="center" wrapText="1"/>
    </xf>
    <xf numFmtId="0" fontId="24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3" fillId="5" borderId="0" xfId="0" applyFont="1" applyFill="1" applyAlignment="1">
      <alignment horizontal="left" vertical="center"/>
    </xf>
    <xf numFmtId="0" fontId="23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3" fillId="5" borderId="16" xfId="0" applyFont="1" applyFill="1" applyBorder="1" applyAlignment="1">
      <alignment horizontal="center" vertical="center" wrapText="1"/>
    </xf>
    <xf numFmtId="0" fontId="23" fillId="5" borderId="17" xfId="0" applyFont="1" applyFill="1" applyBorder="1" applyAlignment="1">
      <alignment horizontal="center" vertical="center" wrapText="1"/>
    </xf>
    <xf numFmtId="0" fontId="23" fillId="5" borderId="18" xfId="0" applyFont="1" applyFill="1" applyBorder="1" applyAlignment="1">
      <alignment horizontal="center" vertical="center" wrapText="1"/>
    </xf>
    <xf numFmtId="0" fontId="23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3" fillId="0" borderId="22" xfId="0" applyFont="1" applyBorder="1" applyAlignment="1" applyProtection="1">
      <alignment horizontal="center" vertical="center"/>
      <protection locked="0"/>
    </xf>
    <xf numFmtId="49" fontId="23" fillId="0" borderId="22" xfId="0" applyNumberFormat="1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left" vertical="center" wrapText="1"/>
      <protection locked="0"/>
    </xf>
    <xf numFmtId="0" fontId="23" fillId="0" borderId="22" xfId="0" applyFont="1" applyBorder="1" applyAlignment="1" applyProtection="1">
      <alignment horizontal="center" vertical="center" wrapText="1"/>
      <protection locked="0"/>
    </xf>
    <xf numFmtId="167" fontId="23" fillId="0" borderId="22" xfId="0" applyNumberFormat="1" applyFont="1" applyBorder="1" applyAlignment="1" applyProtection="1">
      <alignment vertical="center"/>
      <protection locked="0"/>
    </xf>
    <xf numFmtId="4" fontId="23" fillId="3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4" fillId="3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>
      <alignment horizontal="center" vertical="center"/>
    </xf>
    <xf numFmtId="166" fontId="24" fillId="0" borderId="0" xfId="0" applyNumberFormat="1" applyFont="1" applyBorder="1" applyAlignment="1">
      <alignment vertical="center"/>
    </xf>
    <xf numFmtId="166" fontId="24" fillId="0" borderId="15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3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22" xfId="0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3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24" fillId="3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166" fontId="24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="1" customFormat="1" ht="36.96" customHeight="1">
      <c r="AR2" s="16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7</v>
      </c>
    </row>
    <row r="4" s="1" customFormat="1" ht="24.96" customHeight="1">
      <c r="B4" s="20"/>
      <c r="D4" s="21" t="s">
        <v>8</v>
      </c>
      <c r="AR4" s="20"/>
      <c r="AS4" s="22" t="s">
        <v>9</v>
      </c>
      <c r="BE4" s="23" t="s">
        <v>10</v>
      </c>
      <c r="BS4" s="17" t="s">
        <v>11</v>
      </c>
    </row>
    <row r="5" s="1" customFormat="1" ht="12" customHeight="1">
      <c r="B5" s="20"/>
      <c r="D5" s="24" t="s">
        <v>12</v>
      </c>
      <c r="K5" s="25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R5" s="20"/>
      <c r="BE5" s="26" t="s">
        <v>14</v>
      </c>
      <c r="BS5" s="17" t="s">
        <v>6</v>
      </c>
    </row>
    <row r="6" s="1" customFormat="1" ht="36.96" customHeight="1">
      <c r="B6" s="20"/>
      <c r="D6" s="27" t="s">
        <v>15</v>
      </c>
      <c r="K6" s="28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R6" s="20"/>
      <c r="BE6" s="29"/>
      <c r="BS6" s="17" t="s">
        <v>6</v>
      </c>
    </row>
    <row r="7" s="1" customFormat="1" ht="12" customHeight="1">
      <c r="B7" s="20"/>
      <c r="D7" s="30" t="s">
        <v>17</v>
      </c>
      <c r="K7" s="25" t="s">
        <v>1</v>
      </c>
      <c r="AK7" s="30" t="s">
        <v>18</v>
      </c>
      <c r="AN7" s="25" t="s">
        <v>1</v>
      </c>
      <c r="AR7" s="20"/>
      <c r="BE7" s="29"/>
      <c r="BS7" s="17" t="s">
        <v>6</v>
      </c>
    </row>
    <row r="8" s="1" customFormat="1" ht="12" customHeight="1">
      <c r="B8" s="20"/>
      <c r="D8" s="30" t="s">
        <v>19</v>
      </c>
      <c r="K8" s="25" t="s">
        <v>20</v>
      </c>
      <c r="AK8" s="30" t="s">
        <v>21</v>
      </c>
      <c r="AN8" s="31" t="s">
        <v>22</v>
      </c>
      <c r="AR8" s="20"/>
      <c r="BE8" s="29"/>
      <c r="BS8" s="17" t="s">
        <v>6</v>
      </c>
    </row>
    <row r="9" s="1" customFormat="1" ht="14.4" customHeight="1">
      <c r="B9" s="20"/>
      <c r="AR9" s="20"/>
      <c r="BE9" s="29"/>
      <c r="BS9" s="17" t="s">
        <v>6</v>
      </c>
    </row>
    <row r="10" s="1" customFormat="1" ht="12" customHeight="1">
      <c r="B10" s="20"/>
      <c r="D10" s="30" t="s">
        <v>23</v>
      </c>
      <c r="AK10" s="30" t="s">
        <v>24</v>
      </c>
      <c r="AN10" s="25" t="s">
        <v>1</v>
      </c>
      <c r="AR10" s="20"/>
      <c r="BE10" s="29"/>
      <c r="BS10" s="17" t="s">
        <v>6</v>
      </c>
    </row>
    <row r="11" s="1" customFormat="1" ht="18.48" customHeight="1">
      <c r="B11" s="20"/>
      <c r="E11" s="25" t="s">
        <v>25</v>
      </c>
      <c r="AK11" s="30" t="s">
        <v>26</v>
      </c>
      <c r="AN11" s="25" t="s">
        <v>1</v>
      </c>
      <c r="AR11" s="20"/>
      <c r="BE11" s="29"/>
      <c r="BS11" s="17" t="s">
        <v>6</v>
      </c>
    </row>
    <row r="12" s="1" customFormat="1" ht="6.96" customHeight="1">
      <c r="B12" s="20"/>
      <c r="AR12" s="20"/>
      <c r="BE12" s="29"/>
      <c r="BS12" s="17" t="s">
        <v>6</v>
      </c>
    </row>
    <row r="13" s="1" customFormat="1" ht="12" customHeight="1">
      <c r="B13" s="20"/>
      <c r="D13" s="30" t="s">
        <v>27</v>
      </c>
      <c r="AK13" s="30" t="s">
        <v>24</v>
      </c>
      <c r="AN13" s="32" t="s">
        <v>28</v>
      </c>
      <c r="AR13" s="20"/>
      <c r="BE13" s="29"/>
      <c r="BS13" s="17" t="s">
        <v>6</v>
      </c>
    </row>
    <row r="14">
      <c r="B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N14" s="32" t="s">
        <v>28</v>
      </c>
      <c r="AR14" s="20"/>
      <c r="BE14" s="29"/>
      <c r="BS14" s="17" t="s">
        <v>6</v>
      </c>
    </row>
    <row r="15" s="1" customFormat="1" ht="6.96" customHeight="1">
      <c r="B15" s="20"/>
      <c r="AR15" s="20"/>
      <c r="BE15" s="29"/>
      <c r="BS15" s="17" t="s">
        <v>3</v>
      </c>
    </row>
    <row r="16" s="1" customFormat="1" ht="12" customHeight="1">
      <c r="B16" s="20"/>
      <c r="D16" s="30" t="s">
        <v>29</v>
      </c>
      <c r="AK16" s="30" t="s">
        <v>24</v>
      </c>
      <c r="AN16" s="25" t="s">
        <v>1</v>
      </c>
      <c r="AR16" s="20"/>
      <c r="BE16" s="29"/>
      <c r="BS16" s="17" t="s">
        <v>3</v>
      </c>
    </row>
    <row r="17" s="1" customFormat="1" ht="18.48" customHeight="1">
      <c r="B17" s="20"/>
      <c r="E17" s="25" t="s">
        <v>30</v>
      </c>
      <c r="AK17" s="30" t="s">
        <v>26</v>
      </c>
      <c r="AN17" s="25" t="s">
        <v>1</v>
      </c>
      <c r="AR17" s="20"/>
      <c r="BE17" s="29"/>
      <c r="BS17" s="17" t="s">
        <v>31</v>
      </c>
    </row>
    <row r="18" s="1" customFormat="1" ht="6.96" customHeight="1">
      <c r="B18" s="20"/>
      <c r="AR18" s="20"/>
      <c r="BE18" s="29"/>
      <c r="BS18" s="17" t="s">
        <v>6</v>
      </c>
    </row>
    <row r="19" s="1" customFormat="1" ht="12" customHeight="1">
      <c r="B19" s="20"/>
      <c r="D19" s="30" t="s">
        <v>32</v>
      </c>
      <c r="AK19" s="30" t="s">
        <v>24</v>
      </c>
      <c r="AN19" s="25" t="s">
        <v>1</v>
      </c>
      <c r="AR19" s="20"/>
      <c r="BE19" s="29"/>
      <c r="BS19" s="17" t="s">
        <v>6</v>
      </c>
    </row>
    <row r="20" s="1" customFormat="1" ht="18.48" customHeight="1">
      <c r="B20" s="20"/>
      <c r="E20" s="25" t="s">
        <v>33</v>
      </c>
      <c r="AK20" s="30" t="s">
        <v>26</v>
      </c>
      <c r="AN20" s="25" t="s">
        <v>1</v>
      </c>
      <c r="AR20" s="20"/>
      <c r="BE20" s="29"/>
      <c r="BS20" s="17" t="s">
        <v>31</v>
      </c>
    </row>
    <row r="21" s="1" customFormat="1" ht="6.96" customHeight="1">
      <c r="B21" s="20"/>
      <c r="AR21" s="20"/>
      <c r="BE21" s="29"/>
    </row>
    <row r="22" s="1" customFormat="1" ht="12" customHeight="1">
      <c r="B22" s="20"/>
      <c r="D22" s="30" t="s">
        <v>34</v>
      </c>
      <c r="AR22" s="20"/>
      <c r="BE22" s="29"/>
    </row>
    <row r="23" s="1" customFormat="1" ht="16.5" customHeight="1">
      <c r="B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R23" s="20"/>
      <c r="BE23" s="29"/>
    </row>
    <row r="24" s="1" customFormat="1" ht="6.96" customHeight="1">
      <c r="B24" s="20"/>
      <c r="AR24" s="20"/>
      <c r="BE24" s="29"/>
    </row>
    <row r="25" s="1" customFormat="1" ht="6.96" customHeight="1">
      <c r="B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R25" s="20"/>
      <c r="BE25" s="29"/>
    </row>
    <row r="26" s="2" customFormat="1" ht="25.92" customHeight="1">
      <c r="A26" s="36"/>
      <c r="B26" s="37"/>
      <c r="C26" s="36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6"/>
      <c r="AQ26" s="36"/>
      <c r="AR26" s="37"/>
      <c r="BE26" s="29"/>
    </row>
    <row r="27" s="2" customFormat="1" ht="6.96" customHeight="1">
      <c r="A27" s="36"/>
      <c r="B27" s="37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7"/>
      <c r="BE27" s="29"/>
    </row>
    <row r="28" s="2" customFormat="1">
      <c r="A28" s="36"/>
      <c r="B28" s="37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37"/>
      <c r="BE28" s="29"/>
    </row>
    <row r="29" s="3" customFormat="1" ht="14.4" customHeight="1">
      <c r="A29" s="3"/>
      <c r="B29" s="42"/>
      <c r="C29" s="3"/>
      <c r="D29" s="30" t="s">
        <v>39</v>
      </c>
      <c r="E29" s="3"/>
      <c r="F29" s="43" t="s">
        <v>40</v>
      </c>
      <c r="G29" s="3"/>
      <c r="H29" s="3"/>
      <c r="I29" s="3"/>
      <c r="J29" s="3"/>
      <c r="K29" s="3"/>
      <c r="L29" s="44">
        <v>0.20000000000000001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6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6">
        <f>ROUND(AV94, 2)</f>
        <v>0</v>
      </c>
      <c r="AL29" s="45"/>
      <c r="AM29" s="45"/>
      <c r="AN29" s="45"/>
      <c r="AO29" s="45"/>
      <c r="AP29" s="45"/>
      <c r="AQ29" s="45"/>
      <c r="AR29" s="47"/>
      <c r="AS29" s="45"/>
      <c r="AT29" s="45"/>
      <c r="AU29" s="45"/>
      <c r="AV29" s="45"/>
      <c r="AW29" s="45"/>
      <c r="AX29" s="45"/>
      <c r="AY29" s="45"/>
      <c r="AZ29" s="45"/>
      <c r="BE29" s="48"/>
    </row>
    <row r="30" s="3" customFormat="1" ht="14.4" customHeight="1">
      <c r="A30" s="3"/>
      <c r="B30" s="42"/>
      <c r="C30" s="3"/>
      <c r="D30" s="3"/>
      <c r="E30" s="3"/>
      <c r="F30" s="43" t="s">
        <v>41</v>
      </c>
      <c r="G30" s="3"/>
      <c r="H30" s="3"/>
      <c r="I30" s="3"/>
      <c r="J30" s="3"/>
      <c r="K30" s="3"/>
      <c r="L30" s="44">
        <v>0.20000000000000001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6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6">
        <f>ROUND(AW94, 2)</f>
        <v>0</v>
      </c>
      <c r="AL30" s="45"/>
      <c r="AM30" s="45"/>
      <c r="AN30" s="45"/>
      <c r="AO30" s="45"/>
      <c r="AP30" s="45"/>
      <c r="AQ30" s="45"/>
      <c r="AR30" s="47"/>
      <c r="AS30" s="45"/>
      <c r="AT30" s="45"/>
      <c r="AU30" s="45"/>
      <c r="AV30" s="45"/>
      <c r="AW30" s="45"/>
      <c r="AX30" s="45"/>
      <c r="AY30" s="45"/>
      <c r="AZ30" s="45"/>
      <c r="BE30" s="48"/>
    </row>
    <row r="31" hidden="1" s="3" customFormat="1" ht="14.4" customHeight="1">
      <c r="A31" s="3"/>
      <c r="B31" s="42"/>
      <c r="C31" s="3"/>
      <c r="D31" s="3"/>
      <c r="E31" s="3"/>
      <c r="F31" s="30" t="s">
        <v>42</v>
      </c>
      <c r="G31" s="3"/>
      <c r="H31" s="3"/>
      <c r="I31" s="3"/>
      <c r="J31" s="3"/>
      <c r="K31" s="3"/>
      <c r="L31" s="49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50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50">
        <v>0</v>
      </c>
      <c r="AL31" s="3"/>
      <c r="AM31" s="3"/>
      <c r="AN31" s="3"/>
      <c r="AO31" s="3"/>
      <c r="AP31" s="3"/>
      <c r="AQ31" s="3"/>
      <c r="AR31" s="42"/>
      <c r="BE31" s="48"/>
    </row>
    <row r="32" hidden="1" s="3" customFormat="1" ht="14.4" customHeight="1">
      <c r="A32" s="3"/>
      <c r="B32" s="42"/>
      <c r="C32" s="3"/>
      <c r="D32" s="3"/>
      <c r="E32" s="3"/>
      <c r="F32" s="30" t="s">
        <v>43</v>
      </c>
      <c r="G32" s="3"/>
      <c r="H32" s="3"/>
      <c r="I32" s="3"/>
      <c r="J32" s="3"/>
      <c r="K32" s="3"/>
      <c r="L32" s="49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50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50">
        <v>0</v>
      </c>
      <c r="AL32" s="3"/>
      <c r="AM32" s="3"/>
      <c r="AN32" s="3"/>
      <c r="AO32" s="3"/>
      <c r="AP32" s="3"/>
      <c r="AQ32" s="3"/>
      <c r="AR32" s="42"/>
      <c r="BE32" s="48"/>
    </row>
    <row r="33" hidden="1" s="3" customFormat="1" ht="14.4" customHeight="1">
      <c r="A33" s="3"/>
      <c r="B33" s="42"/>
      <c r="C33" s="3"/>
      <c r="D33" s="3"/>
      <c r="E33" s="3"/>
      <c r="F33" s="43" t="s">
        <v>44</v>
      </c>
      <c r="G33" s="3"/>
      <c r="H33" s="3"/>
      <c r="I33" s="3"/>
      <c r="J33" s="3"/>
      <c r="K33" s="3"/>
      <c r="L33" s="44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6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6">
        <v>0</v>
      </c>
      <c r="AL33" s="45"/>
      <c r="AM33" s="45"/>
      <c r="AN33" s="45"/>
      <c r="AO33" s="45"/>
      <c r="AP33" s="45"/>
      <c r="AQ33" s="45"/>
      <c r="AR33" s="47"/>
      <c r="AS33" s="45"/>
      <c r="AT33" s="45"/>
      <c r="AU33" s="45"/>
      <c r="AV33" s="45"/>
      <c r="AW33" s="45"/>
      <c r="AX33" s="45"/>
      <c r="AY33" s="45"/>
      <c r="AZ33" s="45"/>
      <c r="BE33" s="48"/>
    </row>
    <row r="34" s="2" customFormat="1" ht="6.96" customHeight="1">
      <c r="A34" s="36"/>
      <c r="B34" s="37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7"/>
      <c r="BE34" s="29"/>
    </row>
    <row r="35" s="2" customFormat="1" ht="25.92" customHeight="1">
      <c r="A35" s="36"/>
      <c r="B35" s="37"/>
      <c r="C35" s="51"/>
      <c r="D35" s="52" t="s">
        <v>45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46</v>
      </c>
      <c r="U35" s="53"/>
      <c r="V35" s="53"/>
      <c r="W35" s="53"/>
      <c r="X35" s="55" t="s">
        <v>47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37"/>
      <c r="B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7"/>
      <c r="BE36" s="36"/>
    </row>
    <row r="37" s="2" customFormat="1" ht="14.4" customHeight="1">
      <c r="A37" s="36"/>
      <c r="B37" s="37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37"/>
      <c r="BE37" s="36"/>
    </row>
    <row r="38" s="1" customFormat="1" ht="14.4" customHeight="1">
      <c r="B38" s="20"/>
      <c r="AR38" s="20"/>
    </row>
    <row r="39" s="1" customFormat="1" ht="14.4" customHeight="1">
      <c r="B39" s="20"/>
      <c r="AR39" s="20"/>
    </row>
    <row r="40" s="1" customFormat="1" ht="14.4" customHeight="1">
      <c r="B40" s="20"/>
      <c r="AR40" s="20"/>
    </row>
    <row r="41" s="1" customFormat="1" ht="14.4" customHeight="1">
      <c r="B41" s="20"/>
      <c r="AR41" s="20"/>
    </row>
    <row r="42" s="1" customFormat="1" ht="14.4" customHeight="1">
      <c r="B42" s="20"/>
      <c r="AR42" s="20"/>
    </row>
    <row r="43" s="1" customFormat="1" ht="14.4" customHeight="1">
      <c r="B43" s="20"/>
      <c r="AR43" s="20"/>
    </row>
    <row r="44" s="1" customFormat="1" ht="14.4" customHeight="1">
      <c r="B44" s="20"/>
      <c r="AR44" s="20"/>
    </row>
    <row r="45" s="1" customFormat="1" ht="14.4" customHeight="1">
      <c r="B45" s="20"/>
      <c r="AR45" s="20"/>
    </row>
    <row r="46" s="1" customFormat="1" ht="14.4" customHeight="1">
      <c r="B46" s="20"/>
      <c r="AR46" s="20"/>
    </row>
    <row r="47" s="1" customFormat="1" ht="14.4" customHeight="1">
      <c r="B47" s="20"/>
      <c r="AR47" s="20"/>
    </row>
    <row r="48" s="1" customFormat="1" ht="14.4" customHeight="1">
      <c r="B48" s="20"/>
      <c r="AR48" s="20"/>
    </row>
    <row r="49" s="2" customFormat="1" ht="14.4" customHeight="1">
      <c r="B49" s="58"/>
      <c r="D49" s="59" t="s">
        <v>48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49</v>
      </c>
      <c r="AI49" s="60"/>
      <c r="AJ49" s="60"/>
      <c r="AK49" s="60"/>
      <c r="AL49" s="60"/>
      <c r="AM49" s="60"/>
      <c r="AN49" s="60"/>
      <c r="AO49" s="60"/>
      <c r="AR49" s="58"/>
    </row>
    <row r="50">
      <c r="B50" s="20"/>
      <c r="AR50" s="20"/>
    </row>
    <row r="51">
      <c r="B51" s="20"/>
      <c r="AR51" s="20"/>
    </row>
    <row r="52">
      <c r="B52" s="20"/>
      <c r="AR52" s="20"/>
    </row>
    <row r="53">
      <c r="B53" s="20"/>
      <c r="AR53" s="20"/>
    </row>
    <row r="54">
      <c r="B54" s="20"/>
      <c r="AR54" s="20"/>
    </row>
    <row r="55">
      <c r="B55" s="20"/>
      <c r="AR55" s="20"/>
    </row>
    <row r="56">
      <c r="B56" s="20"/>
      <c r="AR56" s="20"/>
    </row>
    <row r="57">
      <c r="B57" s="20"/>
      <c r="AR57" s="20"/>
    </row>
    <row r="58">
      <c r="B58" s="20"/>
      <c r="AR58" s="20"/>
    </row>
    <row r="59">
      <c r="B59" s="20"/>
      <c r="AR59" s="20"/>
    </row>
    <row r="60" s="2" customFormat="1">
      <c r="A60" s="36"/>
      <c r="B60" s="37"/>
      <c r="C60" s="36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6"/>
      <c r="AQ60" s="36"/>
      <c r="AR60" s="37"/>
      <c r="BE60" s="36"/>
    </row>
    <row r="61">
      <c r="B61" s="20"/>
      <c r="AR61" s="20"/>
    </row>
    <row r="62">
      <c r="B62" s="20"/>
      <c r="AR62" s="20"/>
    </row>
    <row r="63">
      <c r="B63" s="20"/>
      <c r="AR63" s="20"/>
    </row>
    <row r="64" s="2" customFormat="1">
      <c r="A64" s="36"/>
      <c r="B64" s="37"/>
      <c r="C64" s="36"/>
      <c r="D64" s="59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9" t="s">
        <v>53</v>
      </c>
      <c r="AI64" s="62"/>
      <c r="AJ64" s="62"/>
      <c r="AK64" s="62"/>
      <c r="AL64" s="62"/>
      <c r="AM64" s="62"/>
      <c r="AN64" s="62"/>
      <c r="AO64" s="62"/>
      <c r="AP64" s="36"/>
      <c r="AQ64" s="36"/>
      <c r="AR64" s="37"/>
      <c r="BE64" s="36"/>
    </row>
    <row r="65">
      <c r="B65" s="20"/>
      <c r="AR65" s="20"/>
    </row>
    <row r="66">
      <c r="B66" s="20"/>
      <c r="AR66" s="20"/>
    </row>
    <row r="67">
      <c r="B67" s="20"/>
      <c r="AR67" s="20"/>
    </row>
    <row r="68">
      <c r="B68" s="20"/>
      <c r="AR68" s="20"/>
    </row>
    <row r="69">
      <c r="B69" s="20"/>
      <c r="AR69" s="20"/>
    </row>
    <row r="70">
      <c r="B70" s="20"/>
      <c r="AR70" s="20"/>
    </row>
    <row r="71">
      <c r="B71" s="20"/>
      <c r="AR71" s="20"/>
    </row>
    <row r="72">
      <c r="B72" s="20"/>
      <c r="AR72" s="20"/>
    </row>
    <row r="73">
      <c r="B73" s="20"/>
      <c r="AR73" s="20"/>
    </row>
    <row r="74">
      <c r="B74" s="20"/>
      <c r="AR74" s="20"/>
    </row>
    <row r="75" s="2" customFormat="1">
      <c r="A75" s="36"/>
      <c r="B75" s="37"/>
      <c r="C75" s="36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6"/>
      <c r="AQ75" s="36"/>
      <c r="AR75" s="37"/>
      <c r="BE75" s="36"/>
    </row>
    <row r="76" s="2" customFormat="1">
      <c r="A76" s="36"/>
      <c r="B76" s="37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37"/>
      <c r="BE76" s="36"/>
    </row>
    <row r="77" s="2" customFormat="1" ht="6.96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37"/>
      <c r="B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37"/>
      <c r="BE81" s="36"/>
    </row>
    <row r="82" s="2" customFormat="1" ht="24.96" customHeight="1">
      <c r="A82" s="36"/>
      <c r="B82" s="37"/>
      <c r="C82" s="21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37"/>
      <c r="B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37"/>
      <c r="BE83" s="36"/>
    </row>
    <row r="84" s="4" customFormat="1" ht="12" customHeight="1">
      <c r="A84" s="4"/>
      <c r="B84" s="67"/>
      <c r="C84" s="30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PA05-2752024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7"/>
      <c r="BE84" s="4"/>
    </row>
    <row r="85" s="5" customFormat="1" ht="36.96" customHeight="1">
      <c r="A85" s="5"/>
      <c r="B85" s="68"/>
      <c r="C85" s="69" t="s">
        <v>15</v>
      </c>
      <c r="D85" s="5"/>
      <c r="E85" s="5"/>
      <c r="F85" s="5"/>
      <c r="G85" s="5"/>
      <c r="H85" s="5"/>
      <c r="I85" s="5"/>
      <c r="J85" s="5"/>
      <c r="K85" s="5"/>
      <c r="L85" s="70" t="str">
        <f>K6</f>
        <v>Bačala - Rekonštrukcia stien - h.č. 3,6,8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8"/>
      <c r="BE85" s="5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37"/>
      <c r="BE86" s="36"/>
    </row>
    <row r="87" s="2" customFormat="1" ht="12" customHeight="1">
      <c r="A87" s="36"/>
      <c r="B87" s="37"/>
      <c r="C87" s="30" t="s">
        <v>19</v>
      </c>
      <c r="D87" s="36"/>
      <c r="E87" s="36"/>
      <c r="F87" s="36"/>
      <c r="G87" s="36"/>
      <c r="H87" s="36"/>
      <c r="I87" s="36"/>
      <c r="J87" s="36"/>
      <c r="K87" s="36"/>
      <c r="L87" s="71" t="str">
        <f>IF(K8="","",K8)</f>
        <v>Bačala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30" t="s">
        <v>21</v>
      </c>
      <c r="AJ87" s="36"/>
      <c r="AK87" s="36"/>
      <c r="AL87" s="36"/>
      <c r="AM87" s="72" t="str">
        <f>IF(AN8= "","",AN8)</f>
        <v>27. 5. 2024</v>
      </c>
      <c r="AN87" s="72"/>
      <c r="AO87" s="36"/>
      <c r="AP87" s="36"/>
      <c r="AQ87" s="36"/>
      <c r="AR87" s="37"/>
      <c r="B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37"/>
      <c r="BE88" s="36"/>
    </row>
    <row r="89" s="2" customFormat="1" ht="15.15" customHeight="1">
      <c r="A89" s="36"/>
      <c r="B89" s="37"/>
      <c r="C89" s="30" t="s">
        <v>23</v>
      </c>
      <c r="D89" s="36"/>
      <c r="E89" s="36"/>
      <c r="F89" s="36"/>
      <c r="G89" s="36"/>
      <c r="H89" s="36"/>
      <c r="I89" s="36"/>
      <c r="J89" s="36"/>
      <c r="K89" s="36"/>
      <c r="L89" s="4" t="str">
        <f>IF(E11= "","",E11)</f>
        <v>Farma HYZA a.s.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30" t="s">
        <v>29</v>
      </c>
      <c r="AJ89" s="36"/>
      <c r="AK89" s="36"/>
      <c r="AL89" s="36"/>
      <c r="AM89" s="73" t="str">
        <f>IF(E17="","",E17)</f>
        <v>Ing. Peter Antal</v>
      </c>
      <c r="AN89" s="4"/>
      <c r="AO89" s="4"/>
      <c r="AP89" s="4"/>
      <c r="AQ89" s="36"/>
      <c r="AR89" s="37"/>
      <c r="AS89" s="74" t="s">
        <v>55</v>
      </c>
      <c r="AT89" s="75"/>
      <c r="AU89" s="76"/>
      <c r="AV89" s="76"/>
      <c r="AW89" s="76"/>
      <c r="AX89" s="76"/>
      <c r="AY89" s="76"/>
      <c r="AZ89" s="76"/>
      <c r="BA89" s="76"/>
      <c r="BB89" s="76"/>
      <c r="BC89" s="76"/>
      <c r="BD89" s="77"/>
      <c r="BE89" s="36"/>
    </row>
    <row r="90" s="2" customFormat="1" ht="15.15" customHeight="1">
      <c r="A90" s="36"/>
      <c r="B90" s="37"/>
      <c r="C90" s="30" t="s">
        <v>27</v>
      </c>
      <c r="D90" s="36"/>
      <c r="E90" s="36"/>
      <c r="F90" s="36"/>
      <c r="G90" s="36"/>
      <c r="H90" s="36"/>
      <c r="I90" s="36"/>
      <c r="J90" s="36"/>
      <c r="K90" s="36"/>
      <c r="L90" s="4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30" t="s">
        <v>32</v>
      </c>
      <c r="AJ90" s="36"/>
      <c r="AK90" s="36"/>
      <c r="AL90" s="36"/>
      <c r="AM90" s="73" t="str">
        <f>IF(E20="","",E20)</f>
        <v xml:space="preserve"> </v>
      </c>
      <c r="AN90" s="4"/>
      <c r="AO90" s="4"/>
      <c r="AP90" s="4"/>
      <c r="AQ90" s="36"/>
      <c r="AR90" s="37"/>
      <c r="AS90" s="78"/>
      <c r="AT90" s="79"/>
      <c r="AU90" s="80"/>
      <c r="AV90" s="80"/>
      <c r="AW90" s="80"/>
      <c r="AX90" s="80"/>
      <c r="AY90" s="80"/>
      <c r="AZ90" s="80"/>
      <c r="BA90" s="80"/>
      <c r="BB90" s="80"/>
      <c r="BC90" s="80"/>
      <c r="BD90" s="81"/>
      <c r="BE90" s="36"/>
    </row>
    <row r="91" s="2" customFormat="1" ht="10.8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37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36"/>
    </row>
    <row r="92" s="2" customFormat="1" ht="29.28" customHeight="1">
      <c r="A92" s="36"/>
      <c r="B92" s="37"/>
      <c r="C92" s="82" t="s">
        <v>56</v>
      </c>
      <c r="D92" s="83"/>
      <c r="E92" s="83"/>
      <c r="F92" s="83"/>
      <c r="G92" s="83"/>
      <c r="H92" s="84"/>
      <c r="I92" s="85" t="s">
        <v>57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58</v>
      </c>
      <c r="AH92" s="83"/>
      <c r="AI92" s="83"/>
      <c r="AJ92" s="83"/>
      <c r="AK92" s="83"/>
      <c r="AL92" s="83"/>
      <c r="AM92" s="83"/>
      <c r="AN92" s="85" t="s">
        <v>59</v>
      </c>
      <c r="AO92" s="83"/>
      <c r="AP92" s="87"/>
      <c r="AQ92" s="88" t="s">
        <v>60</v>
      </c>
      <c r="AR92" s="37"/>
      <c r="AS92" s="89" t="s">
        <v>61</v>
      </c>
      <c r="AT92" s="90" t="s">
        <v>62</v>
      </c>
      <c r="AU92" s="90" t="s">
        <v>63</v>
      </c>
      <c r="AV92" s="90" t="s">
        <v>64</v>
      </c>
      <c r="AW92" s="90" t="s">
        <v>65</v>
      </c>
      <c r="AX92" s="90" t="s">
        <v>66</v>
      </c>
      <c r="AY92" s="90" t="s">
        <v>67</v>
      </c>
      <c r="AZ92" s="90" t="s">
        <v>68</v>
      </c>
      <c r="BA92" s="90" t="s">
        <v>69</v>
      </c>
      <c r="BB92" s="90" t="s">
        <v>70</v>
      </c>
      <c r="BC92" s="90" t="s">
        <v>71</v>
      </c>
      <c r="BD92" s="91" t="s">
        <v>72</v>
      </c>
      <c r="BE92" s="36"/>
    </row>
    <row r="93" s="2" customFormat="1" ht="10.8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37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4"/>
      <c r="BE93" s="36"/>
    </row>
    <row r="94" s="6" customFormat="1" ht="32.4" customHeight="1">
      <c r="A94" s="6"/>
      <c r="B94" s="95"/>
      <c r="C94" s="96" t="s">
        <v>73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ROUND(AG95,2)</f>
        <v>0</v>
      </c>
      <c r="AH94" s="98"/>
      <c r="AI94" s="98"/>
      <c r="AJ94" s="98"/>
      <c r="AK94" s="98"/>
      <c r="AL94" s="98"/>
      <c r="AM94" s="98"/>
      <c r="AN94" s="99">
        <f>SUM(AG94,AT94)</f>
        <v>0</v>
      </c>
      <c r="AO94" s="99"/>
      <c r="AP94" s="99"/>
      <c r="AQ94" s="100" t="s">
        <v>1</v>
      </c>
      <c r="AR94" s="95"/>
      <c r="AS94" s="101">
        <f>ROUND(AS95,2)</f>
        <v>0</v>
      </c>
      <c r="AT94" s="102">
        <f>ROUND(SUM(AV94:AW94),2)</f>
        <v>0</v>
      </c>
      <c r="AU94" s="103">
        <f>ROUND(AU95,5)</f>
        <v>0</v>
      </c>
      <c r="AV94" s="102">
        <f>ROUND(AZ94*L29,2)</f>
        <v>0</v>
      </c>
      <c r="AW94" s="102">
        <f>ROUND(BA94*L30,2)</f>
        <v>0</v>
      </c>
      <c r="AX94" s="102">
        <f>ROUND(BB94*L29,2)</f>
        <v>0</v>
      </c>
      <c r="AY94" s="102">
        <f>ROUND(BC94*L30,2)</f>
        <v>0</v>
      </c>
      <c r="AZ94" s="102">
        <f>ROUND(AZ95,2)</f>
        <v>0</v>
      </c>
      <c r="BA94" s="102">
        <f>ROUND(BA95,2)</f>
        <v>0</v>
      </c>
      <c r="BB94" s="102">
        <f>ROUND(BB95,2)</f>
        <v>0</v>
      </c>
      <c r="BC94" s="102">
        <f>ROUND(BC95,2)</f>
        <v>0</v>
      </c>
      <c r="BD94" s="104">
        <f>ROUND(BD95,2)</f>
        <v>0</v>
      </c>
      <c r="BE94" s="6"/>
      <c r="BS94" s="105" t="s">
        <v>74</v>
      </c>
      <c r="BT94" s="105" t="s">
        <v>75</v>
      </c>
      <c r="BV94" s="105" t="s">
        <v>76</v>
      </c>
      <c r="BW94" s="105" t="s">
        <v>4</v>
      </c>
      <c r="BX94" s="105" t="s">
        <v>77</v>
      </c>
      <c r="CL94" s="105" t="s">
        <v>1</v>
      </c>
    </row>
    <row r="95" s="7" customFormat="1" ht="24.75" customHeight="1">
      <c r="A95" s="106" t="s">
        <v>78</v>
      </c>
      <c r="B95" s="107"/>
      <c r="C95" s="108"/>
      <c r="D95" s="109" t="s">
        <v>13</v>
      </c>
      <c r="E95" s="109"/>
      <c r="F95" s="109"/>
      <c r="G95" s="109"/>
      <c r="H95" s="109"/>
      <c r="I95" s="110"/>
      <c r="J95" s="109" t="s">
        <v>16</v>
      </c>
      <c r="K95" s="109"/>
      <c r="L95" s="109"/>
      <c r="M95" s="109"/>
      <c r="N95" s="109"/>
      <c r="O95" s="109"/>
      <c r="P95" s="109"/>
      <c r="Q95" s="109"/>
      <c r="R95" s="109"/>
      <c r="S95" s="109"/>
      <c r="T95" s="109"/>
      <c r="U95" s="109"/>
      <c r="V95" s="109"/>
      <c r="W95" s="109"/>
      <c r="X95" s="109"/>
      <c r="Y95" s="109"/>
      <c r="Z95" s="109"/>
      <c r="AA95" s="109"/>
      <c r="AB95" s="109"/>
      <c r="AC95" s="109"/>
      <c r="AD95" s="109"/>
      <c r="AE95" s="109"/>
      <c r="AF95" s="109"/>
      <c r="AG95" s="111">
        <f>'PA05-2752024 - Bačala - R...'!J28</f>
        <v>0</v>
      </c>
      <c r="AH95" s="110"/>
      <c r="AI95" s="110"/>
      <c r="AJ95" s="110"/>
      <c r="AK95" s="110"/>
      <c r="AL95" s="110"/>
      <c r="AM95" s="110"/>
      <c r="AN95" s="111">
        <f>SUM(AG95,AT95)</f>
        <v>0</v>
      </c>
      <c r="AO95" s="110"/>
      <c r="AP95" s="110"/>
      <c r="AQ95" s="112" t="s">
        <v>79</v>
      </c>
      <c r="AR95" s="107"/>
      <c r="AS95" s="113">
        <v>0</v>
      </c>
      <c r="AT95" s="114">
        <f>ROUND(SUM(AV95:AW95),2)</f>
        <v>0</v>
      </c>
      <c r="AU95" s="115">
        <f>'PA05-2752024 - Bačala - R...'!P114</f>
        <v>0</v>
      </c>
      <c r="AV95" s="114">
        <f>'PA05-2752024 - Bačala - R...'!J31</f>
        <v>0</v>
      </c>
      <c r="AW95" s="114">
        <f>'PA05-2752024 - Bačala - R...'!J32</f>
        <v>0</v>
      </c>
      <c r="AX95" s="114">
        <f>'PA05-2752024 - Bačala - R...'!J33</f>
        <v>0</v>
      </c>
      <c r="AY95" s="114">
        <f>'PA05-2752024 - Bačala - R...'!J34</f>
        <v>0</v>
      </c>
      <c r="AZ95" s="114">
        <f>'PA05-2752024 - Bačala - R...'!F31</f>
        <v>0</v>
      </c>
      <c r="BA95" s="114">
        <f>'PA05-2752024 - Bačala - R...'!F32</f>
        <v>0</v>
      </c>
      <c r="BB95" s="114">
        <f>'PA05-2752024 - Bačala - R...'!F33</f>
        <v>0</v>
      </c>
      <c r="BC95" s="114">
        <f>'PA05-2752024 - Bačala - R...'!F34</f>
        <v>0</v>
      </c>
      <c r="BD95" s="116">
        <f>'PA05-2752024 - Bačala - R...'!F35</f>
        <v>0</v>
      </c>
      <c r="BE95" s="7"/>
      <c r="BT95" s="117" t="s">
        <v>80</v>
      </c>
      <c r="BU95" s="117" t="s">
        <v>81</v>
      </c>
      <c r="BV95" s="117" t="s">
        <v>76</v>
      </c>
      <c r="BW95" s="117" t="s">
        <v>4</v>
      </c>
      <c r="BX95" s="117" t="s">
        <v>77</v>
      </c>
      <c r="CL95" s="117" t="s">
        <v>1</v>
      </c>
    </row>
    <row r="96" s="2" customFormat="1" ht="30" customHeight="1">
      <c r="A96" s="36"/>
      <c r="B96" s="37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37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37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PA05-2752024 - Bačala - R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6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4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75</v>
      </c>
    </row>
    <row r="4" s="1" customFormat="1" ht="24.96" customHeight="1">
      <c r="B4" s="20"/>
      <c r="D4" s="21" t="s">
        <v>82</v>
      </c>
      <c r="L4" s="20"/>
      <c r="M4" s="118" t="s">
        <v>9</v>
      </c>
      <c r="AT4" s="17" t="s">
        <v>3</v>
      </c>
    </row>
    <row r="5" s="1" customFormat="1" ht="6.96" customHeight="1">
      <c r="B5" s="20"/>
      <c r="L5" s="20"/>
    </row>
    <row r="6" s="2" customFormat="1" ht="12" customHeight="1">
      <c r="A6" s="36"/>
      <c r="B6" s="37"/>
      <c r="C6" s="36"/>
      <c r="D6" s="30" t="s">
        <v>15</v>
      </c>
      <c r="E6" s="36"/>
      <c r="F6" s="36"/>
      <c r="G6" s="36"/>
      <c r="H6" s="36"/>
      <c r="I6" s="36"/>
      <c r="J6" s="36"/>
      <c r="K6" s="36"/>
      <c r="L6" s="58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37"/>
      <c r="C7" s="36"/>
      <c r="D7" s="36"/>
      <c r="E7" s="70" t="s">
        <v>16</v>
      </c>
      <c r="F7" s="36"/>
      <c r="G7" s="36"/>
      <c r="H7" s="36"/>
      <c r="I7" s="36"/>
      <c r="J7" s="36"/>
      <c r="K7" s="36"/>
      <c r="L7" s="58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37"/>
      <c r="C8" s="36"/>
      <c r="D8" s="36"/>
      <c r="E8" s="36"/>
      <c r="F8" s="36"/>
      <c r="G8" s="36"/>
      <c r="H8" s="36"/>
      <c r="I8" s="36"/>
      <c r="J8" s="36"/>
      <c r="K8" s="36"/>
      <c r="L8" s="58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37"/>
      <c r="C9" s="36"/>
      <c r="D9" s="30" t="s">
        <v>17</v>
      </c>
      <c r="E9" s="36"/>
      <c r="F9" s="25" t="s">
        <v>1</v>
      </c>
      <c r="G9" s="36"/>
      <c r="H9" s="36"/>
      <c r="I9" s="30" t="s">
        <v>18</v>
      </c>
      <c r="J9" s="25" t="s">
        <v>1</v>
      </c>
      <c r="K9" s="36"/>
      <c r="L9" s="58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37"/>
      <c r="C10" s="36"/>
      <c r="D10" s="30" t="s">
        <v>19</v>
      </c>
      <c r="E10" s="36"/>
      <c r="F10" s="25" t="s">
        <v>20</v>
      </c>
      <c r="G10" s="36"/>
      <c r="H10" s="36"/>
      <c r="I10" s="30" t="s">
        <v>21</v>
      </c>
      <c r="J10" s="72" t="str">
        <f>'Rekapitulácia stavby'!AN8</f>
        <v>27. 5. 2024</v>
      </c>
      <c r="K10" s="36"/>
      <c r="L10" s="58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37"/>
      <c r="C11" s="36"/>
      <c r="D11" s="36"/>
      <c r="E11" s="36"/>
      <c r="F11" s="36"/>
      <c r="G11" s="36"/>
      <c r="H11" s="36"/>
      <c r="I11" s="36"/>
      <c r="J11" s="36"/>
      <c r="K11" s="36"/>
      <c r="L11" s="58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37"/>
      <c r="C12" s="36"/>
      <c r="D12" s="30" t="s">
        <v>23</v>
      </c>
      <c r="E12" s="36"/>
      <c r="F12" s="36"/>
      <c r="G12" s="36"/>
      <c r="H12" s="36"/>
      <c r="I12" s="30" t="s">
        <v>24</v>
      </c>
      <c r="J12" s="25" t="s">
        <v>1</v>
      </c>
      <c r="K12" s="36"/>
      <c r="L12" s="58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37"/>
      <c r="C13" s="36"/>
      <c r="D13" s="36"/>
      <c r="E13" s="25" t="s">
        <v>25</v>
      </c>
      <c r="F13" s="36"/>
      <c r="G13" s="36"/>
      <c r="H13" s="36"/>
      <c r="I13" s="30" t="s">
        <v>26</v>
      </c>
      <c r="J13" s="25" t="s">
        <v>1</v>
      </c>
      <c r="K13" s="36"/>
      <c r="L13" s="58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37"/>
      <c r="C14" s="36"/>
      <c r="D14" s="36"/>
      <c r="E14" s="36"/>
      <c r="F14" s="36"/>
      <c r="G14" s="36"/>
      <c r="H14" s="36"/>
      <c r="I14" s="36"/>
      <c r="J14" s="36"/>
      <c r="K14" s="36"/>
      <c r="L14" s="58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37"/>
      <c r="C15" s="36"/>
      <c r="D15" s="30" t="s">
        <v>27</v>
      </c>
      <c r="E15" s="36"/>
      <c r="F15" s="36"/>
      <c r="G15" s="36"/>
      <c r="H15" s="36"/>
      <c r="I15" s="30" t="s">
        <v>24</v>
      </c>
      <c r="J15" s="31" t="str">
        <f>'Rekapitulácia stavby'!AN13</f>
        <v>Vyplň údaj</v>
      </c>
      <c r="K15" s="36"/>
      <c r="L15" s="58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37"/>
      <c r="C16" s="36"/>
      <c r="D16" s="36"/>
      <c r="E16" s="31" t="str">
        <f>'Rekapitulácia stavby'!E14</f>
        <v>Vyplň údaj</v>
      </c>
      <c r="F16" s="25"/>
      <c r="G16" s="25"/>
      <c r="H16" s="25"/>
      <c r="I16" s="30" t="s">
        <v>26</v>
      </c>
      <c r="J16" s="31" t="str">
        <f>'Rekapitulácia stavby'!AN14</f>
        <v>Vyplň údaj</v>
      </c>
      <c r="K16" s="36"/>
      <c r="L16" s="58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37"/>
      <c r="C17" s="36"/>
      <c r="D17" s="36"/>
      <c r="E17" s="36"/>
      <c r="F17" s="36"/>
      <c r="G17" s="36"/>
      <c r="H17" s="36"/>
      <c r="I17" s="36"/>
      <c r="J17" s="36"/>
      <c r="K17" s="36"/>
      <c r="L17" s="58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37"/>
      <c r="C18" s="36"/>
      <c r="D18" s="30" t="s">
        <v>29</v>
      </c>
      <c r="E18" s="36"/>
      <c r="F18" s="36"/>
      <c r="G18" s="36"/>
      <c r="H18" s="36"/>
      <c r="I18" s="30" t="s">
        <v>24</v>
      </c>
      <c r="J18" s="25" t="s">
        <v>1</v>
      </c>
      <c r="K18" s="36"/>
      <c r="L18" s="58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37"/>
      <c r="C19" s="36"/>
      <c r="D19" s="36"/>
      <c r="E19" s="25" t="s">
        <v>30</v>
      </c>
      <c r="F19" s="36"/>
      <c r="G19" s="36"/>
      <c r="H19" s="36"/>
      <c r="I19" s="30" t="s">
        <v>26</v>
      </c>
      <c r="J19" s="25" t="s">
        <v>1</v>
      </c>
      <c r="K19" s="36"/>
      <c r="L19" s="58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37"/>
      <c r="C20" s="36"/>
      <c r="D20" s="36"/>
      <c r="E20" s="36"/>
      <c r="F20" s="36"/>
      <c r="G20" s="36"/>
      <c r="H20" s="36"/>
      <c r="I20" s="36"/>
      <c r="J20" s="36"/>
      <c r="K20" s="36"/>
      <c r="L20" s="58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37"/>
      <c r="C21" s="36"/>
      <c r="D21" s="30" t="s">
        <v>32</v>
      </c>
      <c r="E21" s="36"/>
      <c r="F21" s="36"/>
      <c r="G21" s="36"/>
      <c r="H21" s="36"/>
      <c r="I21" s="30" t="s">
        <v>24</v>
      </c>
      <c r="J21" s="25" t="str">
        <f>IF('Rekapitulácia stavby'!AN19="","",'Rekapitulácia stavby'!AN19)</f>
        <v/>
      </c>
      <c r="K21" s="36"/>
      <c r="L21" s="58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37"/>
      <c r="C22" s="36"/>
      <c r="D22" s="36"/>
      <c r="E22" s="25" t="str">
        <f>IF('Rekapitulácia stavby'!E20="","",'Rekapitulácia stavby'!E20)</f>
        <v xml:space="preserve"> </v>
      </c>
      <c r="F22" s="36"/>
      <c r="G22" s="36"/>
      <c r="H22" s="36"/>
      <c r="I22" s="30" t="s">
        <v>26</v>
      </c>
      <c r="J22" s="25" t="str">
        <f>IF('Rekapitulácia stavby'!AN20="","",'Rekapitulácia stavby'!AN20)</f>
        <v/>
      </c>
      <c r="K22" s="36"/>
      <c r="L22" s="58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37"/>
      <c r="C23" s="36"/>
      <c r="D23" s="36"/>
      <c r="E23" s="36"/>
      <c r="F23" s="36"/>
      <c r="G23" s="36"/>
      <c r="H23" s="36"/>
      <c r="I23" s="36"/>
      <c r="J23" s="36"/>
      <c r="K23" s="36"/>
      <c r="L23" s="58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37"/>
      <c r="C24" s="36"/>
      <c r="D24" s="30" t="s">
        <v>34</v>
      </c>
      <c r="E24" s="36"/>
      <c r="F24" s="36"/>
      <c r="G24" s="36"/>
      <c r="H24" s="36"/>
      <c r="I24" s="36"/>
      <c r="J24" s="36"/>
      <c r="K24" s="36"/>
      <c r="L24" s="58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19"/>
      <c r="B25" s="120"/>
      <c r="C25" s="119"/>
      <c r="D25" s="119"/>
      <c r="E25" s="34" t="s">
        <v>1</v>
      </c>
      <c r="F25" s="34"/>
      <c r="G25" s="34"/>
      <c r="H25" s="34"/>
      <c r="I25" s="119"/>
      <c r="J25" s="119"/>
      <c r="K25" s="119"/>
      <c r="L25" s="121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</row>
    <row r="26" s="2" customFormat="1" ht="6.96" customHeight="1">
      <c r="A26" s="36"/>
      <c r="B26" s="37"/>
      <c r="C26" s="36"/>
      <c r="D26" s="36"/>
      <c r="E26" s="36"/>
      <c r="F26" s="36"/>
      <c r="G26" s="36"/>
      <c r="H26" s="36"/>
      <c r="I26" s="36"/>
      <c r="J26" s="36"/>
      <c r="K26" s="36"/>
      <c r="L26" s="58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37"/>
      <c r="C27" s="36"/>
      <c r="D27" s="93"/>
      <c r="E27" s="93"/>
      <c r="F27" s="93"/>
      <c r="G27" s="93"/>
      <c r="H27" s="93"/>
      <c r="I27" s="93"/>
      <c r="J27" s="93"/>
      <c r="K27" s="93"/>
      <c r="L27" s="58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37"/>
      <c r="C28" s="36"/>
      <c r="D28" s="122" t="s">
        <v>35</v>
      </c>
      <c r="E28" s="36"/>
      <c r="F28" s="36"/>
      <c r="G28" s="36"/>
      <c r="H28" s="36"/>
      <c r="I28" s="36"/>
      <c r="J28" s="99">
        <f>ROUND(J114, 2)</f>
        <v>0</v>
      </c>
      <c r="K28" s="36"/>
      <c r="L28" s="58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37"/>
      <c r="C29" s="36"/>
      <c r="D29" s="93"/>
      <c r="E29" s="93"/>
      <c r="F29" s="93"/>
      <c r="G29" s="93"/>
      <c r="H29" s="93"/>
      <c r="I29" s="93"/>
      <c r="J29" s="93"/>
      <c r="K29" s="93"/>
      <c r="L29" s="58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37"/>
      <c r="C30" s="36"/>
      <c r="D30" s="36"/>
      <c r="E30" s="36"/>
      <c r="F30" s="41" t="s">
        <v>37</v>
      </c>
      <c r="G30" s="36"/>
      <c r="H30" s="36"/>
      <c r="I30" s="41" t="s">
        <v>36</v>
      </c>
      <c r="J30" s="41" t="s">
        <v>38</v>
      </c>
      <c r="K30" s="36"/>
      <c r="L30" s="58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37"/>
      <c r="C31" s="36"/>
      <c r="D31" s="123" t="s">
        <v>39</v>
      </c>
      <c r="E31" s="43" t="s">
        <v>40</v>
      </c>
      <c r="F31" s="124">
        <f>ROUND((SUM(BE114:BE126)),  2)</f>
        <v>0</v>
      </c>
      <c r="G31" s="125"/>
      <c r="H31" s="125"/>
      <c r="I31" s="126">
        <v>0.20000000000000001</v>
      </c>
      <c r="J31" s="124">
        <f>ROUND(((SUM(BE114:BE126))*I31),  2)</f>
        <v>0</v>
      </c>
      <c r="K31" s="36"/>
      <c r="L31" s="58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37"/>
      <c r="C32" s="36"/>
      <c r="D32" s="36"/>
      <c r="E32" s="43" t="s">
        <v>41</v>
      </c>
      <c r="F32" s="124">
        <f>ROUND((SUM(BF114:BF126)),  2)</f>
        <v>0</v>
      </c>
      <c r="G32" s="125"/>
      <c r="H32" s="125"/>
      <c r="I32" s="126">
        <v>0.20000000000000001</v>
      </c>
      <c r="J32" s="124">
        <f>ROUND(((SUM(BF114:BF126))*I32),  2)</f>
        <v>0</v>
      </c>
      <c r="K32" s="36"/>
      <c r="L32" s="58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37"/>
      <c r="C33" s="36"/>
      <c r="D33" s="36"/>
      <c r="E33" s="30" t="s">
        <v>42</v>
      </c>
      <c r="F33" s="127">
        <f>ROUND((SUM(BG114:BG126)),  2)</f>
        <v>0</v>
      </c>
      <c r="G33" s="36"/>
      <c r="H33" s="36"/>
      <c r="I33" s="128">
        <v>0.20000000000000001</v>
      </c>
      <c r="J33" s="127">
        <f>0</f>
        <v>0</v>
      </c>
      <c r="K33" s="36"/>
      <c r="L33" s="58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37"/>
      <c r="C34" s="36"/>
      <c r="D34" s="36"/>
      <c r="E34" s="30" t="s">
        <v>43</v>
      </c>
      <c r="F34" s="127">
        <f>ROUND((SUM(BH114:BH126)),  2)</f>
        <v>0</v>
      </c>
      <c r="G34" s="36"/>
      <c r="H34" s="36"/>
      <c r="I34" s="128">
        <v>0.20000000000000001</v>
      </c>
      <c r="J34" s="127">
        <f>0</f>
        <v>0</v>
      </c>
      <c r="K34" s="36"/>
      <c r="L34" s="58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37"/>
      <c r="C35" s="36"/>
      <c r="D35" s="36"/>
      <c r="E35" s="43" t="s">
        <v>44</v>
      </c>
      <c r="F35" s="124">
        <f>ROUND((SUM(BI114:BI126)),  2)</f>
        <v>0</v>
      </c>
      <c r="G35" s="125"/>
      <c r="H35" s="125"/>
      <c r="I35" s="126">
        <v>0</v>
      </c>
      <c r="J35" s="124">
        <f>0</f>
        <v>0</v>
      </c>
      <c r="K35" s="36"/>
      <c r="L35" s="58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37"/>
      <c r="C36" s="36"/>
      <c r="D36" s="36"/>
      <c r="E36" s="36"/>
      <c r="F36" s="36"/>
      <c r="G36" s="36"/>
      <c r="H36" s="36"/>
      <c r="I36" s="36"/>
      <c r="J36" s="36"/>
      <c r="K36" s="36"/>
      <c r="L36" s="58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37"/>
      <c r="C37" s="129"/>
      <c r="D37" s="130" t="s">
        <v>45</v>
      </c>
      <c r="E37" s="84"/>
      <c r="F37" s="84"/>
      <c r="G37" s="131" t="s">
        <v>46</v>
      </c>
      <c r="H37" s="132" t="s">
        <v>47</v>
      </c>
      <c r="I37" s="84"/>
      <c r="J37" s="133">
        <f>SUM(J28:J35)</f>
        <v>0</v>
      </c>
      <c r="K37" s="134"/>
      <c r="L37" s="58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37"/>
      <c r="C38" s="36"/>
      <c r="D38" s="36"/>
      <c r="E38" s="36"/>
      <c r="F38" s="36"/>
      <c r="G38" s="36"/>
      <c r="H38" s="36"/>
      <c r="I38" s="36"/>
      <c r="J38" s="36"/>
      <c r="K38" s="36"/>
      <c r="L38" s="58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20"/>
      <c r="L39" s="20"/>
    </row>
    <row r="40" s="1" customFormat="1" ht="14.4" customHeight="1">
      <c r="B40" s="20"/>
      <c r="L40" s="20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58"/>
      <c r="D50" s="59" t="s">
        <v>48</v>
      </c>
      <c r="E50" s="60"/>
      <c r="F50" s="60"/>
      <c r="G50" s="59" t="s">
        <v>49</v>
      </c>
      <c r="H50" s="60"/>
      <c r="I50" s="60"/>
      <c r="J50" s="60"/>
      <c r="K50" s="60"/>
      <c r="L50" s="58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6"/>
      <c r="B61" s="37"/>
      <c r="C61" s="36"/>
      <c r="D61" s="61" t="s">
        <v>50</v>
      </c>
      <c r="E61" s="39"/>
      <c r="F61" s="135" t="s">
        <v>51</v>
      </c>
      <c r="G61" s="61" t="s">
        <v>50</v>
      </c>
      <c r="H61" s="39"/>
      <c r="I61" s="39"/>
      <c r="J61" s="136" t="s">
        <v>51</v>
      </c>
      <c r="K61" s="39"/>
      <c r="L61" s="58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6"/>
      <c r="B65" s="37"/>
      <c r="C65" s="36"/>
      <c r="D65" s="59" t="s">
        <v>52</v>
      </c>
      <c r="E65" s="62"/>
      <c r="F65" s="62"/>
      <c r="G65" s="59" t="s">
        <v>53</v>
      </c>
      <c r="H65" s="62"/>
      <c r="I65" s="62"/>
      <c r="J65" s="62"/>
      <c r="K65" s="62"/>
      <c r="L65" s="58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6"/>
      <c r="B76" s="37"/>
      <c r="C76" s="36"/>
      <c r="D76" s="61" t="s">
        <v>50</v>
      </c>
      <c r="E76" s="39"/>
      <c r="F76" s="135" t="s">
        <v>51</v>
      </c>
      <c r="G76" s="61" t="s">
        <v>50</v>
      </c>
      <c r="H76" s="39"/>
      <c r="I76" s="39"/>
      <c r="J76" s="136" t="s">
        <v>51</v>
      </c>
      <c r="K76" s="39"/>
      <c r="L76" s="58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58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58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83</v>
      </c>
      <c r="D82" s="36"/>
      <c r="E82" s="36"/>
      <c r="F82" s="36"/>
      <c r="G82" s="36"/>
      <c r="H82" s="36"/>
      <c r="I82" s="36"/>
      <c r="J82" s="36"/>
      <c r="K82" s="36"/>
      <c r="L82" s="58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6"/>
      <c r="D83" s="36"/>
      <c r="E83" s="36"/>
      <c r="F83" s="36"/>
      <c r="G83" s="36"/>
      <c r="H83" s="36"/>
      <c r="I83" s="36"/>
      <c r="J83" s="36"/>
      <c r="K83" s="36"/>
      <c r="L83" s="58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15</v>
      </c>
      <c r="D84" s="36"/>
      <c r="E84" s="36"/>
      <c r="F84" s="36"/>
      <c r="G84" s="36"/>
      <c r="H84" s="36"/>
      <c r="I84" s="36"/>
      <c r="J84" s="36"/>
      <c r="K84" s="36"/>
      <c r="L84" s="58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6"/>
      <c r="D85" s="36"/>
      <c r="E85" s="70" t="str">
        <f>E7</f>
        <v>Bačala - Rekonštrukcia stien - h.č. 3,6,8</v>
      </c>
      <c r="F85" s="36"/>
      <c r="G85" s="36"/>
      <c r="H85" s="36"/>
      <c r="I85" s="36"/>
      <c r="J85" s="36"/>
      <c r="K85" s="36"/>
      <c r="L85" s="58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6"/>
      <c r="D86" s="36"/>
      <c r="E86" s="36"/>
      <c r="F86" s="36"/>
      <c r="G86" s="36"/>
      <c r="H86" s="36"/>
      <c r="I86" s="36"/>
      <c r="J86" s="36"/>
      <c r="K86" s="36"/>
      <c r="L86" s="58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19</v>
      </c>
      <c r="D87" s="36"/>
      <c r="E87" s="36"/>
      <c r="F87" s="25" t="str">
        <f>F10</f>
        <v>Bačala</v>
      </c>
      <c r="G87" s="36"/>
      <c r="H87" s="36"/>
      <c r="I87" s="30" t="s">
        <v>21</v>
      </c>
      <c r="J87" s="72" t="str">
        <f>IF(J10="","",J10)</f>
        <v>27. 5. 2024</v>
      </c>
      <c r="K87" s="36"/>
      <c r="L87" s="58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6"/>
      <c r="D88" s="36"/>
      <c r="E88" s="36"/>
      <c r="F88" s="36"/>
      <c r="G88" s="36"/>
      <c r="H88" s="36"/>
      <c r="I88" s="36"/>
      <c r="J88" s="36"/>
      <c r="K88" s="36"/>
      <c r="L88" s="58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23</v>
      </c>
      <c r="D89" s="36"/>
      <c r="E89" s="36"/>
      <c r="F89" s="25" t="str">
        <f>E13</f>
        <v>Farma HYZA a.s.</v>
      </c>
      <c r="G89" s="36"/>
      <c r="H89" s="36"/>
      <c r="I89" s="30" t="s">
        <v>29</v>
      </c>
      <c r="J89" s="34" t="str">
        <f>E19</f>
        <v>Ing. Peter Antal</v>
      </c>
      <c r="K89" s="36"/>
      <c r="L89" s="58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6"/>
      <c r="E90" s="36"/>
      <c r="F90" s="25" t="str">
        <f>IF(E16="","",E16)</f>
        <v>Vyplň údaj</v>
      </c>
      <c r="G90" s="36"/>
      <c r="H90" s="36"/>
      <c r="I90" s="30" t="s">
        <v>32</v>
      </c>
      <c r="J90" s="34" t="str">
        <f>E22</f>
        <v xml:space="preserve"> </v>
      </c>
      <c r="K90" s="36"/>
      <c r="L90" s="58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6"/>
      <c r="D91" s="36"/>
      <c r="E91" s="36"/>
      <c r="F91" s="36"/>
      <c r="G91" s="36"/>
      <c r="H91" s="36"/>
      <c r="I91" s="36"/>
      <c r="J91" s="36"/>
      <c r="K91" s="36"/>
      <c r="L91" s="58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37" t="s">
        <v>84</v>
      </c>
      <c r="D92" s="129"/>
      <c r="E92" s="129"/>
      <c r="F92" s="129"/>
      <c r="G92" s="129"/>
      <c r="H92" s="129"/>
      <c r="I92" s="129"/>
      <c r="J92" s="138" t="s">
        <v>85</v>
      </c>
      <c r="K92" s="129"/>
      <c r="L92" s="58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6"/>
      <c r="D93" s="36"/>
      <c r="E93" s="36"/>
      <c r="F93" s="36"/>
      <c r="G93" s="36"/>
      <c r="H93" s="36"/>
      <c r="I93" s="36"/>
      <c r="J93" s="36"/>
      <c r="K93" s="36"/>
      <c r="L93" s="58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39" t="s">
        <v>86</v>
      </c>
      <c r="D94" s="36"/>
      <c r="E94" s="36"/>
      <c r="F94" s="36"/>
      <c r="G94" s="36"/>
      <c r="H94" s="36"/>
      <c r="I94" s="36"/>
      <c r="J94" s="99">
        <f>J114</f>
        <v>0</v>
      </c>
      <c r="K94" s="36"/>
      <c r="L94" s="58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7" t="s">
        <v>87</v>
      </c>
    </row>
    <row r="95" s="9" customFormat="1" ht="24.96" customHeight="1">
      <c r="A95" s="9"/>
      <c r="B95" s="140"/>
      <c r="C95" s="9"/>
      <c r="D95" s="141" t="s">
        <v>88</v>
      </c>
      <c r="E95" s="142"/>
      <c r="F95" s="142"/>
      <c r="G95" s="142"/>
      <c r="H95" s="142"/>
      <c r="I95" s="142"/>
      <c r="J95" s="143">
        <f>J115</f>
        <v>0</v>
      </c>
      <c r="K95" s="9"/>
      <c r="L95" s="140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44"/>
      <c r="C96" s="10"/>
      <c r="D96" s="145" t="s">
        <v>89</v>
      </c>
      <c r="E96" s="146"/>
      <c r="F96" s="146"/>
      <c r="G96" s="146"/>
      <c r="H96" s="146"/>
      <c r="I96" s="146"/>
      <c r="J96" s="147">
        <f>J116</f>
        <v>0</v>
      </c>
      <c r="K96" s="10"/>
      <c r="L96" s="144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2" customFormat="1" ht="21.84" customHeight="1">
      <c r="A97" s="36"/>
      <c r="B97" s="37"/>
      <c r="C97" s="36"/>
      <c r="D97" s="36"/>
      <c r="E97" s="36"/>
      <c r="F97" s="36"/>
      <c r="G97" s="36"/>
      <c r="H97" s="36"/>
      <c r="I97" s="36"/>
      <c r="J97" s="36"/>
      <c r="K97" s="36"/>
      <c r="L97" s="58"/>
      <c r="S97" s="36"/>
      <c r="T97" s="36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</row>
    <row r="98" s="2" customFormat="1" ht="6.96" customHeight="1">
      <c r="A98" s="36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58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  <row r="102" s="2" customFormat="1" ht="6.96" customHeight="1">
      <c r="A102" s="36"/>
      <c r="B102" s="65"/>
      <c r="C102" s="66"/>
      <c r="D102" s="66"/>
      <c r="E102" s="66"/>
      <c r="F102" s="66"/>
      <c r="G102" s="66"/>
      <c r="H102" s="66"/>
      <c r="I102" s="66"/>
      <c r="J102" s="66"/>
      <c r="K102" s="66"/>
      <c r="L102" s="58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3" s="2" customFormat="1" ht="24.96" customHeight="1">
      <c r="A103" s="36"/>
      <c r="B103" s="37"/>
      <c r="C103" s="21" t="s">
        <v>90</v>
      </c>
      <c r="D103" s="36"/>
      <c r="E103" s="36"/>
      <c r="F103" s="36"/>
      <c r="G103" s="36"/>
      <c r="H103" s="36"/>
      <c r="I103" s="36"/>
      <c r="J103" s="36"/>
      <c r="K103" s="36"/>
      <c r="L103" s="58"/>
      <c r="S103" s="36"/>
      <c r="T103" s="36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</row>
    <row r="104" s="2" customFormat="1" ht="6.96" customHeight="1">
      <c r="A104" s="36"/>
      <c r="B104" s="37"/>
      <c r="C104" s="36"/>
      <c r="D104" s="36"/>
      <c r="E104" s="36"/>
      <c r="F104" s="36"/>
      <c r="G104" s="36"/>
      <c r="H104" s="36"/>
      <c r="I104" s="36"/>
      <c r="J104" s="36"/>
      <c r="K104" s="36"/>
      <c r="L104" s="58"/>
      <c r="S104" s="36"/>
      <c r="T104" s="36"/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</row>
    <row r="105" s="2" customFormat="1" ht="12" customHeight="1">
      <c r="A105" s="36"/>
      <c r="B105" s="37"/>
      <c r="C105" s="30" t="s">
        <v>15</v>
      </c>
      <c r="D105" s="36"/>
      <c r="E105" s="36"/>
      <c r="F105" s="36"/>
      <c r="G105" s="36"/>
      <c r="H105" s="36"/>
      <c r="I105" s="36"/>
      <c r="J105" s="36"/>
      <c r="K105" s="36"/>
      <c r="L105" s="58"/>
      <c r="S105" s="36"/>
      <c r="T105" s="36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</row>
    <row r="106" s="2" customFormat="1" ht="16.5" customHeight="1">
      <c r="A106" s="36"/>
      <c r="B106" s="37"/>
      <c r="C106" s="36"/>
      <c r="D106" s="36"/>
      <c r="E106" s="70" t="str">
        <f>E7</f>
        <v>Bačala - Rekonštrukcia stien - h.č. 3,6,8</v>
      </c>
      <c r="F106" s="36"/>
      <c r="G106" s="36"/>
      <c r="H106" s="36"/>
      <c r="I106" s="36"/>
      <c r="J106" s="36"/>
      <c r="K106" s="36"/>
      <c r="L106" s="58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6.96" customHeight="1">
      <c r="A107" s="36"/>
      <c r="B107" s="37"/>
      <c r="C107" s="36"/>
      <c r="D107" s="36"/>
      <c r="E107" s="36"/>
      <c r="F107" s="36"/>
      <c r="G107" s="36"/>
      <c r="H107" s="36"/>
      <c r="I107" s="36"/>
      <c r="J107" s="36"/>
      <c r="K107" s="36"/>
      <c r="L107" s="58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12" customHeight="1">
      <c r="A108" s="36"/>
      <c r="B108" s="37"/>
      <c r="C108" s="30" t="s">
        <v>19</v>
      </c>
      <c r="D108" s="36"/>
      <c r="E108" s="36"/>
      <c r="F108" s="25" t="str">
        <f>F10</f>
        <v>Bačala</v>
      </c>
      <c r="G108" s="36"/>
      <c r="H108" s="36"/>
      <c r="I108" s="30" t="s">
        <v>21</v>
      </c>
      <c r="J108" s="72" t="str">
        <f>IF(J10="","",J10)</f>
        <v>27. 5. 2024</v>
      </c>
      <c r="K108" s="36"/>
      <c r="L108" s="58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6.96" customHeight="1">
      <c r="A109" s="36"/>
      <c r="B109" s="37"/>
      <c r="C109" s="36"/>
      <c r="D109" s="36"/>
      <c r="E109" s="36"/>
      <c r="F109" s="36"/>
      <c r="G109" s="36"/>
      <c r="H109" s="36"/>
      <c r="I109" s="36"/>
      <c r="J109" s="36"/>
      <c r="K109" s="36"/>
      <c r="L109" s="58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5.15" customHeight="1">
      <c r="A110" s="36"/>
      <c r="B110" s="37"/>
      <c r="C110" s="30" t="s">
        <v>23</v>
      </c>
      <c r="D110" s="36"/>
      <c r="E110" s="36"/>
      <c r="F110" s="25" t="str">
        <f>E13</f>
        <v>Farma HYZA a.s.</v>
      </c>
      <c r="G110" s="36"/>
      <c r="H110" s="36"/>
      <c r="I110" s="30" t="s">
        <v>29</v>
      </c>
      <c r="J110" s="34" t="str">
        <f>E19</f>
        <v>Ing. Peter Antal</v>
      </c>
      <c r="K110" s="36"/>
      <c r="L110" s="58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15.15" customHeight="1">
      <c r="A111" s="36"/>
      <c r="B111" s="37"/>
      <c r="C111" s="30" t="s">
        <v>27</v>
      </c>
      <c r="D111" s="36"/>
      <c r="E111" s="36"/>
      <c r="F111" s="25" t="str">
        <f>IF(E16="","",E16)</f>
        <v>Vyplň údaj</v>
      </c>
      <c r="G111" s="36"/>
      <c r="H111" s="36"/>
      <c r="I111" s="30" t="s">
        <v>32</v>
      </c>
      <c r="J111" s="34" t="str">
        <f>E22</f>
        <v xml:space="preserve"> </v>
      </c>
      <c r="K111" s="36"/>
      <c r="L111" s="58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0.32" customHeight="1">
      <c r="A112" s="36"/>
      <c r="B112" s="37"/>
      <c r="C112" s="36"/>
      <c r="D112" s="36"/>
      <c r="E112" s="36"/>
      <c r="F112" s="36"/>
      <c r="G112" s="36"/>
      <c r="H112" s="36"/>
      <c r="I112" s="36"/>
      <c r="J112" s="36"/>
      <c r="K112" s="36"/>
      <c r="L112" s="58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11" customFormat="1" ht="29.28" customHeight="1">
      <c r="A113" s="148"/>
      <c r="B113" s="149"/>
      <c r="C113" s="150" t="s">
        <v>91</v>
      </c>
      <c r="D113" s="151" t="s">
        <v>60</v>
      </c>
      <c r="E113" s="151" t="s">
        <v>56</v>
      </c>
      <c r="F113" s="151" t="s">
        <v>57</v>
      </c>
      <c r="G113" s="151" t="s">
        <v>92</v>
      </c>
      <c r="H113" s="151" t="s">
        <v>93</v>
      </c>
      <c r="I113" s="151" t="s">
        <v>94</v>
      </c>
      <c r="J113" s="152" t="s">
        <v>85</v>
      </c>
      <c r="K113" s="153" t="s">
        <v>95</v>
      </c>
      <c r="L113" s="154"/>
      <c r="M113" s="89" t="s">
        <v>1</v>
      </c>
      <c r="N113" s="90" t="s">
        <v>39</v>
      </c>
      <c r="O113" s="90" t="s">
        <v>96</v>
      </c>
      <c r="P113" s="90" t="s">
        <v>97</v>
      </c>
      <c r="Q113" s="90" t="s">
        <v>98</v>
      </c>
      <c r="R113" s="90" t="s">
        <v>99</v>
      </c>
      <c r="S113" s="90" t="s">
        <v>100</v>
      </c>
      <c r="T113" s="91" t="s">
        <v>101</v>
      </c>
      <c r="U113" s="148"/>
      <c r="V113" s="148"/>
      <c r="W113" s="148"/>
      <c r="X113" s="148"/>
      <c r="Y113" s="148"/>
      <c r="Z113" s="148"/>
      <c r="AA113" s="148"/>
      <c r="AB113" s="148"/>
      <c r="AC113" s="148"/>
      <c r="AD113" s="148"/>
      <c r="AE113" s="148"/>
    </row>
    <row r="114" s="2" customFormat="1" ht="22.8" customHeight="1">
      <c r="A114" s="36"/>
      <c r="B114" s="37"/>
      <c r="C114" s="96" t="s">
        <v>86</v>
      </c>
      <c r="D114" s="36"/>
      <c r="E114" s="36"/>
      <c r="F114" s="36"/>
      <c r="G114" s="36"/>
      <c r="H114" s="36"/>
      <c r="I114" s="36"/>
      <c r="J114" s="155">
        <f>BK114</f>
        <v>0</v>
      </c>
      <c r="K114" s="36"/>
      <c r="L114" s="37"/>
      <c r="M114" s="92"/>
      <c r="N114" s="76"/>
      <c r="O114" s="93"/>
      <c r="P114" s="156">
        <f>P115</f>
        <v>0</v>
      </c>
      <c r="Q114" s="93"/>
      <c r="R114" s="156">
        <f>R115</f>
        <v>43.055999999999997</v>
      </c>
      <c r="S114" s="93"/>
      <c r="T114" s="157">
        <f>T115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T114" s="17" t="s">
        <v>74</v>
      </c>
      <c r="AU114" s="17" t="s">
        <v>87</v>
      </c>
      <c r="BK114" s="158">
        <f>BK115</f>
        <v>0</v>
      </c>
    </row>
    <row r="115" s="12" customFormat="1" ht="25.92" customHeight="1">
      <c r="A115" s="12"/>
      <c r="B115" s="159"/>
      <c r="C115" s="12"/>
      <c r="D115" s="160" t="s">
        <v>74</v>
      </c>
      <c r="E115" s="161" t="s">
        <v>102</v>
      </c>
      <c r="F115" s="161" t="s">
        <v>103</v>
      </c>
      <c r="G115" s="12"/>
      <c r="H115" s="12"/>
      <c r="I115" s="162"/>
      <c r="J115" s="163">
        <f>BK115</f>
        <v>0</v>
      </c>
      <c r="K115" s="12"/>
      <c r="L115" s="159"/>
      <c r="M115" s="164"/>
      <c r="N115" s="165"/>
      <c r="O115" s="165"/>
      <c r="P115" s="166">
        <f>P116</f>
        <v>0</v>
      </c>
      <c r="Q115" s="165"/>
      <c r="R115" s="166">
        <f>R116</f>
        <v>43.055999999999997</v>
      </c>
      <c r="S115" s="165"/>
      <c r="T115" s="167">
        <f>T116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160" t="s">
        <v>104</v>
      </c>
      <c r="AT115" s="168" t="s">
        <v>74</v>
      </c>
      <c r="AU115" s="168" t="s">
        <v>75</v>
      </c>
      <c r="AY115" s="160" t="s">
        <v>105</v>
      </c>
      <c r="BK115" s="169">
        <f>BK116</f>
        <v>0</v>
      </c>
    </row>
    <row r="116" s="12" customFormat="1" ht="22.8" customHeight="1">
      <c r="A116" s="12"/>
      <c r="B116" s="159"/>
      <c r="C116" s="12"/>
      <c r="D116" s="160" t="s">
        <v>74</v>
      </c>
      <c r="E116" s="170" t="s">
        <v>106</v>
      </c>
      <c r="F116" s="170" t="s">
        <v>107</v>
      </c>
      <c r="G116" s="12"/>
      <c r="H116" s="12"/>
      <c r="I116" s="162"/>
      <c r="J116" s="171">
        <f>BK116</f>
        <v>0</v>
      </c>
      <c r="K116" s="12"/>
      <c r="L116" s="159"/>
      <c r="M116" s="164"/>
      <c r="N116" s="165"/>
      <c r="O116" s="165"/>
      <c r="P116" s="166">
        <f>SUM(P117:P126)</f>
        <v>0</v>
      </c>
      <c r="Q116" s="165"/>
      <c r="R116" s="166">
        <f>SUM(R117:R126)</f>
        <v>43.055999999999997</v>
      </c>
      <c r="S116" s="165"/>
      <c r="T116" s="167">
        <f>SUM(T117:T126)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160" t="s">
        <v>104</v>
      </c>
      <c r="AT116" s="168" t="s">
        <v>74</v>
      </c>
      <c r="AU116" s="168" t="s">
        <v>80</v>
      </c>
      <c r="AY116" s="160" t="s">
        <v>105</v>
      </c>
      <c r="BK116" s="169">
        <f>SUM(BK117:BK126)</f>
        <v>0</v>
      </c>
    </row>
    <row r="117" s="2" customFormat="1" ht="24.15" customHeight="1">
      <c r="A117" s="36"/>
      <c r="B117" s="172"/>
      <c r="C117" s="173" t="s">
        <v>108</v>
      </c>
      <c r="D117" s="173" t="s">
        <v>109</v>
      </c>
      <c r="E117" s="174" t="s">
        <v>110</v>
      </c>
      <c r="F117" s="175" t="s">
        <v>111</v>
      </c>
      <c r="G117" s="176" t="s">
        <v>112</v>
      </c>
      <c r="H117" s="177">
        <v>2070</v>
      </c>
      <c r="I117" s="178"/>
      <c r="J117" s="179">
        <f>ROUND(I117*H117,2)</f>
        <v>0</v>
      </c>
      <c r="K117" s="180"/>
      <c r="L117" s="37"/>
      <c r="M117" s="181" t="s">
        <v>1</v>
      </c>
      <c r="N117" s="182" t="s">
        <v>41</v>
      </c>
      <c r="O117" s="80"/>
      <c r="P117" s="183">
        <f>O117*H117</f>
        <v>0</v>
      </c>
      <c r="Q117" s="183">
        <v>0.01014</v>
      </c>
      <c r="R117" s="183">
        <f>Q117*H117</f>
        <v>20.989799999999999</v>
      </c>
      <c r="S117" s="183">
        <v>0</v>
      </c>
      <c r="T117" s="184">
        <f>S117*H117</f>
        <v>0</v>
      </c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  <c r="AR117" s="185" t="s">
        <v>113</v>
      </c>
      <c r="AT117" s="185" t="s">
        <v>109</v>
      </c>
      <c r="AU117" s="185" t="s">
        <v>104</v>
      </c>
      <c r="AY117" s="17" t="s">
        <v>105</v>
      </c>
      <c r="BE117" s="186">
        <f>IF(N117="základná",J117,0)</f>
        <v>0</v>
      </c>
      <c r="BF117" s="186">
        <f>IF(N117="znížená",J117,0)</f>
        <v>0</v>
      </c>
      <c r="BG117" s="186">
        <f>IF(N117="zákl. prenesená",J117,0)</f>
        <v>0</v>
      </c>
      <c r="BH117" s="186">
        <f>IF(N117="zníž. prenesená",J117,0)</f>
        <v>0</v>
      </c>
      <c r="BI117" s="186">
        <f>IF(N117="nulová",J117,0)</f>
        <v>0</v>
      </c>
      <c r="BJ117" s="17" t="s">
        <v>104</v>
      </c>
      <c r="BK117" s="186">
        <f>ROUND(I117*H117,2)</f>
        <v>0</v>
      </c>
      <c r="BL117" s="17" t="s">
        <v>113</v>
      </c>
      <c r="BM117" s="185" t="s">
        <v>114</v>
      </c>
    </row>
    <row r="118" s="13" customFormat="1">
      <c r="A118" s="13"/>
      <c r="B118" s="187"/>
      <c r="C118" s="13"/>
      <c r="D118" s="188" t="s">
        <v>115</v>
      </c>
      <c r="E118" s="189" t="s">
        <v>1</v>
      </c>
      <c r="F118" s="190" t="s">
        <v>116</v>
      </c>
      <c r="G118" s="13"/>
      <c r="H118" s="191">
        <v>1854</v>
      </c>
      <c r="I118" s="192"/>
      <c r="J118" s="13"/>
      <c r="K118" s="13"/>
      <c r="L118" s="187"/>
      <c r="M118" s="193"/>
      <c r="N118" s="194"/>
      <c r="O118" s="194"/>
      <c r="P118" s="194"/>
      <c r="Q118" s="194"/>
      <c r="R118" s="194"/>
      <c r="S118" s="194"/>
      <c r="T118" s="19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189" t="s">
        <v>115</v>
      </c>
      <c r="AU118" s="189" t="s">
        <v>104</v>
      </c>
      <c r="AV118" s="13" t="s">
        <v>104</v>
      </c>
      <c r="AW118" s="13" t="s">
        <v>31</v>
      </c>
      <c r="AX118" s="13" t="s">
        <v>75</v>
      </c>
      <c r="AY118" s="189" t="s">
        <v>105</v>
      </c>
    </row>
    <row r="119" s="13" customFormat="1">
      <c r="A119" s="13"/>
      <c r="B119" s="187"/>
      <c r="C119" s="13"/>
      <c r="D119" s="188" t="s">
        <v>115</v>
      </c>
      <c r="E119" s="189" t="s">
        <v>1</v>
      </c>
      <c r="F119" s="190" t="s">
        <v>117</v>
      </c>
      <c r="G119" s="13"/>
      <c r="H119" s="191">
        <v>216</v>
      </c>
      <c r="I119" s="192"/>
      <c r="J119" s="13"/>
      <c r="K119" s="13"/>
      <c r="L119" s="187"/>
      <c r="M119" s="193"/>
      <c r="N119" s="194"/>
      <c r="O119" s="194"/>
      <c r="P119" s="194"/>
      <c r="Q119" s="194"/>
      <c r="R119" s="194"/>
      <c r="S119" s="194"/>
      <c r="T119" s="19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189" t="s">
        <v>115</v>
      </c>
      <c r="AU119" s="189" t="s">
        <v>104</v>
      </c>
      <c r="AV119" s="13" t="s">
        <v>104</v>
      </c>
      <c r="AW119" s="13" t="s">
        <v>31</v>
      </c>
      <c r="AX119" s="13" t="s">
        <v>75</v>
      </c>
      <c r="AY119" s="189" t="s">
        <v>105</v>
      </c>
    </row>
    <row r="120" s="14" customFormat="1">
      <c r="A120" s="14"/>
      <c r="B120" s="196"/>
      <c r="C120" s="14"/>
      <c r="D120" s="188" t="s">
        <v>115</v>
      </c>
      <c r="E120" s="197" t="s">
        <v>1</v>
      </c>
      <c r="F120" s="198" t="s">
        <v>118</v>
      </c>
      <c r="G120" s="14"/>
      <c r="H120" s="199">
        <v>2070</v>
      </c>
      <c r="I120" s="200"/>
      <c r="J120" s="14"/>
      <c r="K120" s="14"/>
      <c r="L120" s="196"/>
      <c r="M120" s="201"/>
      <c r="N120" s="202"/>
      <c r="O120" s="202"/>
      <c r="P120" s="202"/>
      <c r="Q120" s="202"/>
      <c r="R120" s="202"/>
      <c r="S120" s="202"/>
      <c r="T120" s="20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197" t="s">
        <v>115</v>
      </c>
      <c r="AU120" s="197" t="s">
        <v>104</v>
      </c>
      <c r="AV120" s="14" t="s">
        <v>119</v>
      </c>
      <c r="AW120" s="14" t="s">
        <v>31</v>
      </c>
      <c r="AX120" s="14" t="s">
        <v>80</v>
      </c>
      <c r="AY120" s="197" t="s">
        <v>105</v>
      </c>
    </row>
    <row r="121" s="2" customFormat="1" ht="33" customHeight="1">
      <c r="A121" s="36"/>
      <c r="B121" s="172"/>
      <c r="C121" s="173" t="s">
        <v>120</v>
      </c>
      <c r="D121" s="173" t="s">
        <v>109</v>
      </c>
      <c r="E121" s="174" t="s">
        <v>121</v>
      </c>
      <c r="F121" s="175" t="s">
        <v>122</v>
      </c>
      <c r="G121" s="176" t="s">
        <v>112</v>
      </c>
      <c r="H121" s="177">
        <v>2070</v>
      </c>
      <c r="I121" s="178"/>
      <c r="J121" s="179">
        <f>ROUND(I121*H121,2)</f>
        <v>0</v>
      </c>
      <c r="K121" s="180"/>
      <c r="L121" s="37"/>
      <c r="M121" s="181" t="s">
        <v>1</v>
      </c>
      <c r="N121" s="182" t="s">
        <v>41</v>
      </c>
      <c r="O121" s="80"/>
      <c r="P121" s="183">
        <f>O121*H121</f>
        <v>0</v>
      </c>
      <c r="Q121" s="183">
        <v>0.00040000000000000002</v>
      </c>
      <c r="R121" s="183">
        <f>Q121*H121</f>
        <v>0.82800000000000007</v>
      </c>
      <c r="S121" s="183">
        <v>0</v>
      </c>
      <c r="T121" s="184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185" t="s">
        <v>113</v>
      </c>
      <c r="AT121" s="185" t="s">
        <v>109</v>
      </c>
      <c r="AU121" s="185" t="s">
        <v>104</v>
      </c>
      <c r="AY121" s="17" t="s">
        <v>105</v>
      </c>
      <c r="BE121" s="186">
        <f>IF(N121="základná",J121,0)</f>
        <v>0</v>
      </c>
      <c r="BF121" s="186">
        <f>IF(N121="znížená",J121,0)</f>
        <v>0</v>
      </c>
      <c r="BG121" s="186">
        <f>IF(N121="zákl. prenesená",J121,0)</f>
        <v>0</v>
      </c>
      <c r="BH121" s="186">
        <f>IF(N121="zníž. prenesená",J121,0)</f>
        <v>0</v>
      </c>
      <c r="BI121" s="186">
        <f>IF(N121="nulová",J121,0)</f>
        <v>0</v>
      </c>
      <c r="BJ121" s="17" t="s">
        <v>104</v>
      </c>
      <c r="BK121" s="186">
        <f>ROUND(I121*H121,2)</f>
        <v>0</v>
      </c>
      <c r="BL121" s="17" t="s">
        <v>113</v>
      </c>
      <c r="BM121" s="185" t="s">
        <v>123</v>
      </c>
    </row>
    <row r="122" s="13" customFormat="1">
      <c r="A122" s="13"/>
      <c r="B122" s="187"/>
      <c r="C122" s="13"/>
      <c r="D122" s="188" t="s">
        <v>115</v>
      </c>
      <c r="E122" s="189" t="s">
        <v>1</v>
      </c>
      <c r="F122" s="190" t="s">
        <v>116</v>
      </c>
      <c r="G122" s="13"/>
      <c r="H122" s="191">
        <v>1854</v>
      </c>
      <c r="I122" s="192"/>
      <c r="J122" s="13"/>
      <c r="K122" s="13"/>
      <c r="L122" s="187"/>
      <c r="M122" s="193"/>
      <c r="N122" s="194"/>
      <c r="O122" s="194"/>
      <c r="P122" s="194"/>
      <c r="Q122" s="194"/>
      <c r="R122" s="194"/>
      <c r="S122" s="194"/>
      <c r="T122" s="19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189" t="s">
        <v>115</v>
      </c>
      <c r="AU122" s="189" t="s">
        <v>104</v>
      </c>
      <c r="AV122" s="13" t="s">
        <v>104</v>
      </c>
      <c r="AW122" s="13" t="s">
        <v>31</v>
      </c>
      <c r="AX122" s="13" t="s">
        <v>75</v>
      </c>
      <c r="AY122" s="189" t="s">
        <v>105</v>
      </c>
    </row>
    <row r="123" s="13" customFormat="1">
      <c r="A123" s="13"/>
      <c r="B123" s="187"/>
      <c r="C123" s="13"/>
      <c r="D123" s="188" t="s">
        <v>115</v>
      </c>
      <c r="E123" s="189" t="s">
        <v>1</v>
      </c>
      <c r="F123" s="190" t="s">
        <v>117</v>
      </c>
      <c r="G123" s="13"/>
      <c r="H123" s="191">
        <v>216</v>
      </c>
      <c r="I123" s="192"/>
      <c r="J123" s="13"/>
      <c r="K123" s="13"/>
      <c r="L123" s="187"/>
      <c r="M123" s="193"/>
      <c r="N123" s="194"/>
      <c r="O123" s="194"/>
      <c r="P123" s="194"/>
      <c r="Q123" s="194"/>
      <c r="R123" s="194"/>
      <c r="S123" s="194"/>
      <c r="T123" s="19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189" t="s">
        <v>115</v>
      </c>
      <c r="AU123" s="189" t="s">
        <v>104</v>
      </c>
      <c r="AV123" s="13" t="s">
        <v>104</v>
      </c>
      <c r="AW123" s="13" t="s">
        <v>31</v>
      </c>
      <c r="AX123" s="13" t="s">
        <v>75</v>
      </c>
      <c r="AY123" s="189" t="s">
        <v>105</v>
      </c>
    </row>
    <row r="124" s="14" customFormat="1">
      <c r="A124" s="14"/>
      <c r="B124" s="196"/>
      <c r="C124" s="14"/>
      <c r="D124" s="188" t="s">
        <v>115</v>
      </c>
      <c r="E124" s="197" t="s">
        <v>1</v>
      </c>
      <c r="F124" s="198" t="s">
        <v>118</v>
      </c>
      <c r="G124" s="14"/>
      <c r="H124" s="199">
        <v>2070</v>
      </c>
      <c r="I124" s="200"/>
      <c r="J124" s="14"/>
      <c r="K124" s="14"/>
      <c r="L124" s="196"/>
      <c r="M124" s="201"/>
      <c r="N124" s="202"/>
      <c r="O124" s="202"/>
      <c r="P124" s="202"/>
      <c r="Q124" s="202"/>
      <c r="R124" s="202"/>
      <c r="S124" s="202"/>
      <c r="T124" s="20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197" t="s">
        <v>115</v>
      </c>
      <c r="AU124" s="197" t="s">
        <v>104</v>
      </c>
      <c r="AV124" s="14" t="s">
        <v>119</v>
      </c>
      <c r="AW124" s="14" t="s">
        <v>31</v>
      </c>
      <c r="AX124" s="14" t="s">
        <v>80</v>
      </c>
      <c r="AY124" s="197" t="s">
        <v>105</v>
      </c>
    </row>
    <row r="125" s="2" customFormat="1" ht="37.8" customHeight="1">
      <c r="A125" s="36"/>
      <c r="B125" s="172"/>
      <c r="C125" s="204" t="s">
        <v>124</v>
      </c>
      <c r="D125" s="204" t="s">
        <v>125</v>
      </c>
      <c r="E125" s="205" t="s">
        <v>126</v>
      </c>
      <c r="F125" s="206" t="s">
        <v>127</v>
      </c>
      <c r="G125" s="207" t="s">
        <v>112</v>
      </c>
      <c r="H125" s="208">
        <v>2070</v>
      </c>
      <c r="I125" s="209"/>
      <c r="J125" s="210">
        <f>ROUND(I125*H125,2)</f>
        <v>0</v>
      </c>
      <c r="K125" s="211"/>
      <c r="L125" s="212"/>
      <c r="M125" s="213" t="s">
        <v>1</v>
      </c>
      <c r="N125" s="214" t="s">
        <v>41</v>
      </c>
      <c r="O125" s="80"/>
      <c r="P125" s="183">
        <f>O125*H125</f>
        <v>0</v>
      </c>
      <c r="Q125" s="183">
        <v>0.01026</v>
      </c>
      <c r="R125" s="183">
        <f>Q125*H125</f>
        <v>21.238199999999999</v>
      </c>
      <c r="S125" s="183">
        <v>0</v>
      </c>
      <c r="T125" s="184">
        <f>S125*H125</f>
        <v>0</v>
      </c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R125" s="185" t="s">
        <v>108</v>
      </c>
      <c r="AT125" s="185" t="s">
        <v>125</v>
      </c>
      <c r="AU125" s="185" t="s">
        <v>104</v>
      </c>
      <c r="AY125" s="17" t="s">
        <v>105</v>
      </c>
      <c r="BE125" s="186">
        <f>IF(N125="základná",J125,0)</f>
        <v>0</v>
      </c>
      <c r="BF125" s="186">
        <f>IF(N125="znížená",J125,0)</f>
        <v>0</v>
      </c>
      <c r="BG125" s="186">
        <f>IF(N125="zákl. prenesená",J125,0)</f>
        <v>0</v>
      </c>
      <c r="BH125" s="186">
        <f>IF(N125="zníž. prenesená",J125,0)</f>
        <v>0</v>
      </c>
      <c r="BI125" s="186">
        <f>IF(N125="nulová",J125,0)</f>
        <v>0</v>
      </c>
      <c r="BJ125" s="17" t="s">
        <v>104</v>
      </c>
      <c r="BK125" s="186">
        <f>ROUND(I125*H125,2)</f>
        <v>0</v>
      </c>
      <c r="BL125" s="17" t="s">
        <v>113</v>
      </c>
      <c r="BM125" s="185" t="s">
        <v>128</v>
      </c>
    </row>
    <row r="126" s="2" customFormat="1" ht="24.15" customHeight="1">
      <c r="A126" s="36"/>
      <c r="B126" s="172"/>
      <c r="C126" s="173" t="s">
        <v>129</v>
      </c>
      <c r="D126" s="173" t="s">
        <v>109</v>
      </c>
      <c r="E126" s="174" t="s">
        <v>130</v>
      </c>
      <c r="F126" s="175" t="s">
        <v>131</v>
      </c>
      <c r="G126" s="176" t="s">
        <v>132</v>
      </c>
      <c r="H126" s="177">
        <v>43.055999999999997</v>
      </c>
      <c r="I126" s="178"/>
      <c r="J126" s="179">
        <f>ROUND(I126*H126,2)</f>
        <v>0</v>
      </c>
      <c r="K126" s="180"/>
      <c r="L126" s="37"/>
      <c r="M126" s="215" t="s">
        <v>1</v>
      </c>
      <c r="N126" s="216" t="s">
        <v>41</v>
      </c>
      <c r="O126" s="217"/>
      <c r="P126" s="218">
        <f>O126*H126</f>
        <v>0</v>
      </c>
      <c r="Q126" s="218">
        <v>0</v>
      </c>
      <c r="R126" s="218">
        <f>Q126*H126</f>
        <v>0</v>
      </c>
      <c r="S126" s="218">
        <v>0</v>
      </c>
      <c r="T126" s="21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185" t="s">
        <v>113</v>
      </c>
      <c r="AT126" s="185" t="s">
        <v>109</v>
      </c>
      <c r="AU126" s="185" t="s">
        <v>104</v>
      </c>
      <c r="AY126" s="17" t="s">
        <v>105</v>
      </c>
      <c r="BE126" s="186">
        <f>IF(N126="základná",J126,0)</f>
        <v>0</v>
      </c>
      <c r="BF126" s="186">
        <f>IF(N126="znížená",J126,0)</f>
        <v>0</v>
      </c>
      <c r="BG126" s="186">
        <f>IF(N126="zákl. prenesená",J126,0)</f>
        <v>0</v>
      </c>
      <c r="BH126" s="186">
        <f>IF(N126="zníž. prenesená",J126,0)</f>
        <v>0</v>
      </c>
      <c r="BI126" s="186">
        <f>IF(N126="nulová",J126,0)</f>
        <v>0</v>
      </c>
      <c r="BJ126" s="17" t="s">
        <v>104</v>
      </c>
      <c r="BK126" s="186">
        <f>ROUND(I126*H126,2)</f>
        <v>0</v>
      </c>
      <c r="BL126" s="17" t="s">
        <v>113</v>
      </c>
      <c r="BM126" s="185" t="s">
        <v>133</v>
      </c>
    </row>
    <row r="127" s="2" customFormat="1" ht="6.96" customHeight="1">
      <c r="A127" s="36"/>
      <c r="B127" s="63"/>
      <c r="C127" s="64"/>
      <c r="D127" s="64"/>
      <c r="E127" s="64"/>
      <c r="F127" s="64"/>
      <c r="G127" s="64"/>
      <c r="H127" s="64"/>
      <c r="I127" s="64"/>
      <c r="J127" s="64"/>
      <c r="K127" s="64"/>
      <c r="L127" s="37"/>
      <c r="M127" s="36"/>
      <c r="O127" s="36"/>
      <c r="P127" s="36"/>
      <c r="Q127" s="36"/>
      <c r="R127" s="36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</sheetData>
  <autoFilter ref="C113:K126"/>
  <mergeCells count="6">
    <mergeCell ref="E7:H7"/>
    <mergeCell ref="E16:H16"/>
    <mergeCell ref="E25:H25"/>
    <mergeCell ref="E85:H85"/>
    <mergeCell ref="E106:H10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LAPTOP-3A8T06HO\Ladislav Ondrušek</dc:creator>
  <cp:lastModifiedBy>LAPTOP-3A8T06HO\Ladislav Ondrušek</cp:lastModifiedBy>
  <dcterms:created xsi:type="dcterms:W3CDTF">2024-05-27T04:34:00Z</dcterms:created>
  <dcterms:modified xsi:type="dcterms:W3CDTF">2024-05-27T04:34:01Z</dcterms:modified>
</cp:coreProperties>
</file>